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3" activeTab="8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  <sheet name="Sheet1" sheetId="12" r:id="rId12"/>
  </sheets>
  <externalReferences>
    <externalReference r:id="rId13"/>
  </externalReference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  <definedName name="_xlnm.Print_Area" localSheetId="0">封面!$A$2:$P$11</definedName>
    <definedName name="_xlnm.Print_Area" localSheetId="5">表5.部门收支总表!$A$2:$F$44</definedName>
  </definedNames>
  <calcPr calcId="144525"/>
</workbook>
</file>

<file path=xl/sharedStrings.xml><?xml version="1.0" encoding="utf-8"?>
<sst xmlns="http://schemas.openxmlformats.org/spreadsheetml/2006/main" count="683" uniqueCount="304">
  <si>
    <t>2021年部门预算报表</t>
  </si>
  <si>
    <t>报送单位： 鹿寨县住房和城乡建设局</t>
  </si>
  <si>
    <t>报送日期：    2021年 02月08日</t>
  </si>
  <si>
    <t>单位负责人签章：</t>
  </si>
  <si>
    <t xml:space="preserve"> </t>
  </si>
  <si>
    <t>财务负责人签章：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</si>
  <si>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</si>
  <si>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</si>
  <si>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</si>
  <si>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</si>
  <si>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</si>
  <si>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</si>
  <si>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</si>
  <si>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</si>
  <si>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</si>
  <si>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</si>
  <si>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</si>
  <si>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</si>
  <si>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</si>
  <si>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</si>
  <si>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</si>
  <si>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</si>
  <si>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</si>
  <si>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</si>
  <si>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</si>
  <si>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</si>
  <si>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</si>
  <si>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</si>
  <si>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</si>
  <si>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</si>
  <si>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</si>
  <si>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   </t>
  </si>
  <si>
    <t xml:space="preserve">  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</si>
  <si>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</si>
  <si>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</si>
  <si>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</si>
  <si>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</si>
  <si>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</si>
  <si>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</si>
  <si>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</si>
  <si>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</si>
  <si>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</si>
  <si>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</si>
  <si>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</si>
  <si>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</si>
  <si>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</si>
  <si>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</si>
  <si>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</si>
  <si>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</si>
  <si>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</si>
  <si>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</si>
  <si>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</si>
  <si>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</si>
  <si>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</si>
  <si>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</si>
  <si>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</si>
  <si>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</si>
  <si>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</si>
  <si>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</si>
  <si>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</si>
  <si>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</si>
  <si>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</si>
  <si>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</si>
  <si>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</si>
  <si>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</si>
  <si>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</si>
  <si>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</si>
  <si>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</si>
  <si>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</si>
  <si>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</si>
  <si>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</si>
  <si>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</si>
  <si>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</si>
  <si>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</si>
  <si>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</si>
  <si>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</si>
  <si>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</si>
  <si>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</si>
  <si>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</si>
  <si>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</si>
  <si>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</si>
  <si>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</si>
  <si>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</si>
  <si>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</si>
  <si>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</si>
  <si>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</si>
  <si>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</si>
  <si>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123001</t>
  </si>
  <si>
    <t xml:space="preserve">  鹿寨县住房和城乡建设局</t>
  </si>
  <si>
    <t>208</t>
  </si>
  <si>
    <t>05</t>
  </si>
  <si>
    <t>01</t>
  </si>
  <si>
    <t xml:space="preserve">    </t>
  </si>
  <si>
    <t xml:space="preserve">    归口管理的行政单位离退休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</si>
  <si>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</si>
  <si>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</si>
  <si>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</si>
  <si>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</si>
  <si>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</si>
  <si>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</si>
  <si>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>03</t>
  </si>
  <si>
    <t xml:space="preserve">    公务员医疗补助</t>
  </si>
  <si>
    <t>212</t>
  </si>
  <si>
    <t xml:space="preserve">    行政运行（城乡社区管理事务）</t>
  </si>
  <si>
    <t>工程建设管理（城乡社区管理事务）</t>
  </si>
  <si>
    <t>02</t>
  </si>
  <si>
    <t xml:space="preserve">    一般行政管理事务（城乡社区管理事务）</t>
  </si>
  <si>
    <t>99</t>
  </si>
  <si>
    <t xml:space="preserve">    其他城乡社区管理事务支出</t>
  </si>
  <si>
    <t xml:space="preserve">    其他城乡社区公共设施支出</t>
  </si>
  <si>
    <t xml:space="preserve">    城乡社区环境卫生</t>
  </si>
  <si>
    <t>221</t>
  </si>
  <si>
    <t xml:space="preserve">    住房公积金</t>
  </si>
  <si>
    <t xml:space="preserve">    其他城乡社区住宅支出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</si>
  <si>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</si>
  <si>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</si>
  <si>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</si>
  <si>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</si>
  <si>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</si>
  <si>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</si>
  <si>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</si>
  <si>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</si>
  <si>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</si>
  <si>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伙食补助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</si>
  <si>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</si>
  <si>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</si>
  <si>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</si>
  <si>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</si>
  <si>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</si>
  <si>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</si>
  <si>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</si>
  <si>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</si>
  <si>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</si>
  <si>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</si>
  <si>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</si>
  <si>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</si>
  <si>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</si>
  <si>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</si>
  <si>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</si>
  <si>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</si>
  <si>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</si>
  <si>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</si>
  <si>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</si>
  <si>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</si>
  <si>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</si>
  <si>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其他商品和服务支出</t>
  </si>
  <si>
    <t>对个人和家庭的补助支出</t>
  </si>
  <si>
    <t>退休费</t>
  </si>
  <si>
    <t>生活补助</t>
  </si>
  <si>
    <t>奖励金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</si>
  <si>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</si>
  <si>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</si>
  <si>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</si>
  <si>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</si>
  <si>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</si>
  <si>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</si>
  <si>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</si>
  <si>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</si>
  <si>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</si>
  <si>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</si>
  <si>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</si>
  <si>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</si>
  <si>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</si>
  <si>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</si>
  <si>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</si>
  <si>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</si>
  <si>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</si>
  <si>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</si>
  <si>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</si>
  <si>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</si>
  <si>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</si>
  <si>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</si>
  <si>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</si>
  <si>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</si>
  <si>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</si>
  <si>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</si>
  <si>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</si>
  <si>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</si>
  <si>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</si>
  <si>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</si>
  <si>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</si>
  <si>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</si>
  <si>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</si>
  <si>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</si>
  <si>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</si>
  <si>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</si>
  <si>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</si>
  <si>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</si>
  <si>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</si>
  <si>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</si>
  <si>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</si>
  <si>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</si>
  <si>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</si>
  <si>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</si>
  <si>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</si>
  <si>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</si>
  <si>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</si>
  <si>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</si>
  <si>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</si>
  <si>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</si>
  <si>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</si>
  <si>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</si>
  <si>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</si>
  <si>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</si>
  <si>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</si>
  <si>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</si>
  <si>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</si>
  <si>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</si>
  <si>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</si>
  <si>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</si>
  <si>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</si>
  <si>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</si>
  <si>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</si>
  <si>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</si>
  <si>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</si>
  <si>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</si>
  <si>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</si>
  <si>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</si>
  <si>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</si>
  <si>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</si>
  <si>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</si>
  <si>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</si>
  <si>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</si>
  <si>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</si>
  <si>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</si>
  <si>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</si>
  <si>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</si>
  <si>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</si>
  <si>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</si>
  <si>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</si>
  <si>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</si>
  <si>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</si>
  <si>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</si>
  <si>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</si>
  <si>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</si>
  <si>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</si>
  <si>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</si>
  <si>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</si>
  <si>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</si>
  <si>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</si>
  <si>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</si>
  <si>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</si>
  <si>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</si>
  <si>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</si>
  <si>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</si>
  <si>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</si>
  <si>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</si>
  <si>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</si>
  <si>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</si>
  <si>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</si>
  <si>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</si>
  <si>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</si>
  <si>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</si>
  <si>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</si>
  <si>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</si>
  <si>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</si>
  <si>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</si>
  <si>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</si>
  <si>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</si>
  <si>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</si>
  <si>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</si>
  <si>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</si>
  <si>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</si>
  <si>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</si>
  <si>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</si>
  <si>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</si>
  <si>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</si>
  <si>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</si>
  <si>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</si>
  <si>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</si>
  <si>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123</t>
  </si>
  <si>
    <t xml:space="preserve">    事业单位离退休</t>
  </si>
  <si>
    <t xml:space="preserve">    事业单位医疗</t>
  </si>
  <si>
    <t>污水处理设施建设和运营</t>
  </si>
  <si>
    <t>其他资源勘探业支出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</si>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</sst>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0"/>
    <numFmt numFmtId="177" formatCode="0.00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宋体"/>
      <charset val="134"/>
    </font>
    <font>
      <sz val="9"/>
      <color rgb="FFFF0000"/>
      <name val="SimSun"/>
      <charset val="134"/>
    </font>
    <font>
      <sz val="10"/>
      <name val="Arial"/>
      <charset val="134"/>
    </font>
    <font>
      <b/>
      <sz val="42"/>
      <name val="宋体"/>
      <charset val="134"/>
    </font>
    <font>
      <sz val="1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3" borderId="10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4" fillId="23" borderId="11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3" fillId="0" borderId="0"/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2" xfId="49" applyFont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2" xfId="51" applyNumberFormat="1" applyFont="1" applyFill="1" applyBorder="1" applyAlignment="1" applyProtection="1">
      <alignment horizontal="left" vertical="center" wrapText="1"/>
    </xf>
    <xf numFmtId="0" fontId="5" fillId="0" borderId="2" xfId="51" applyFont="1" applyFill="1" applyBorder="1" applyAlignment="1">
      <alignment horizontal="left" vertical="center"/>
    </xf>
    <xf numFmtId="0" fontId="5" fillId="0" borderId="8" xfId="51" applyFont="1" applyFill="1" applyBorder="1" applyAlignment="1">
      <alignment horizontal="left" vertical="center"/>
    </xf>
    <xf numFmtId="0" fontId="4" fillId="0" borderId="2" xfId="49" applyFont="1" applyFill="1" applyBorder="1">
      <alignment vertical="center"/>
    </xf>
    <xf numFmtId="49" fontId="5" fillId="0" borderId="2" xfId="0" applyNumberFormat="1" applyFont="1" applyFill="1" applyBorder="1" applyAlignment="1" applyProtection="1">
      <alignment horizontal="left"/>
    </xf>
    <xf numFmtId="49" fontId="5" fillId="0" borderId="8" xfId="51" applyNumberFormat="1" applyFont="1" applyFill="1" applyBorder="1" applyAlignment="1" applyProtection="1">
      <alignment vertical="center"/>
    </xf>
    <xf numFmtId="49" fontId="10" fillId="0" borderId="8" xfId="51" applyNumberFormat="1" applyFont="1" applyFill="1" applyBorder="1" applyAlignment="1" applyProtection="1">
      <alignment vertical="center"/>
    </xf>
    <xf numFmtId="0" fontId="5" fillId="0" borderId="2" xfId="50" applyFont="1" applyFill="1" applyBorder="1" applyAlignment="1">
      <alignment vertical="center" wrapText="1"/>
    </xf>
    <xf numFmtId="49" fontId="5" fillId="0" borderId="9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9" fontId="3" fillId="0" borderId="9" xfId="0" applyNumberFormat="1" applyFont="1" applyFill="1" applyBorder="1" applyAlignment="1" applyProtection="1">
      <alignment horizontal="left" vertical="center" wrapText="1"/>
    </xf>
    <xf numFmtId="0" fontId="4" fillId="0" borderId="2" xfId="49" applyFont="1" applyBorder="1">
      <alignment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/>
    <xf numFmtId="0" fontId="12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\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一"/>
      <sheetName val="住建局"/>
      <sheetName val="房管所"/>
      <sheetName val="园林"/>
      <sheetName val="质监站"/>
      <sheetName val="路灯所"/>
      <sheetName val="人防中心"/>
      <sheetName val="市政中心"/>
      <sheetName val="档案馆"/>
      <sheetName val="汇总表二"/>
      <sheetName val="住建局2"/>
      <sheetName val="房管所2"/>
      <sheetName val="园林所2"/>
      <sheetName val="质监站2"/>
      <sheetName val="路灯所2"/>
      <sheetName val="人防中心2"/>
      <sheetName val="市政中心2"/>
      <sheetName val="档案馆2"/>
      <sheetName val="汇总表三"/>
      <sheetName val="住建局3"/>
      <sheetName val="房管所3"/>
      <sheetName val="园林所3"/>
      <sheetName val="质监站3"/>
      <sheetName val="路灯所3"/>
      <sheetName val="人防中心3"/>
      <sheetName val="市政中心3"/>
      <sheetName val="档案馆3"/>
      <sheetName val="汇总表4"/>
      <sheetName val="住建局4"/>
      <sheetName val="房管所4"/>
      <sheetName val="园林所4"/>
      <sheetName val="质监站4"/>
      <sheetName val="路灯所4"/>
      <sheetName val="人防中心4"/>
      <sheetName val="市政中心4"/>
      <sheetName val="档案馆4"/>
      <sheetName val="汇总表5"/>
      <sheetName val="住建局5"/>
      <sheetName val="房管所5"/>
      <sheetName val="园林所5"/>
      <sheetName val="质监站5"/>
      <sheetName val="路灯所5"/>
      <sheetName val="人防中心5"/>
      <sheetName val="市政中心5"/>
      <sheetName val="档案馆5"/>
      <sheetName val="汇总表6"/>
      <sheetName val="住建局6"/>
      <sheetName val="房管所6"/>
      <sheetName val="园林所6"/>
      <sheetName val="质监站6"/>
      <sheetName val="路灯所6"/>
      <sheetName val="人防中心6"/>
      <sheetName val="市政中心6"/>
      <sheetName val="档案馆6"/>
      <sheetName val="汇总表7"/>
      <sheetName val="住建局7"/>
      <sheetName val="房管所7"/>
      <sheetName val="园林所7"/>
      <sheetName val="质监站7"/>
      <sheetName val="路灯所7"/>
      <sheetName val="人防中心7"/>
      <sheetName val="市政中心7"/>
      <sheetName val="档案馆7"/>
    </sheetNames>
    <sheetDataSet>
      <sheetData sheetId="0"/>
      <sheetData sheetId="1">
        <row r="6">
          <cell r="B6">
            <v>1044.82</v>
          </cell>
        </row>
        <row r="13">
          <cell r="E13">
            <v>40.12</v>
          </cell>
        </row>
        <row r="14">
          <cell r="E14">
            <v>16.45</v>
          </cell>
        </row>
        <row r="16">
          <cell r="E16">
            <v>971.38</v>
          </cell>
        </row>
        <row r="24">
          <cell r="E24">
            <v>16.87</v>
          </cell>
        </row>
      </sheetData>
      <sheetData sheetId="2">
        <row r="6">
          <cell r="B6">
            <v>328.9876</v>
          </cell>
        </row>
        <row r="13">
          <cell r="E13">
            <v>39.21</v>
          </cell>
        </row>
        <row r="14">
          <cell r="E14">
            <v>11.384</v>
          </cell>
        </row>
        <row r="24">
          <cell r="E24">
            <v>278.4</v>
          </cell>
        </row>
      </sheetData>
      <sheetData sheetId="3">
        <row r="6">
          <cell r="B6">
            <v>691.9</v>
          </cell>
        </row>
        <row r="13">
          <cell r="E13">
            <v>30.8</v>
          </cell>
        </row>
        <row r="14">
          <cell r="E14">
            <v>7.2</v>
          </cell>
        </row>
        <row r="16">
          <cell r="E16">
            <v>642.8</v>
          </cell>
        </row>
        <row r="24">
          <cell r="E24">
            <v>11.1</v>
          </cell>
        </row>
      </sheetData>
      <sheetData sheetId="4">
        <row r="6">
          <cell r="B6">
            <v>118.46</v>
          </cell>
        </row>
        <row r="13">
          <cell r="E13">
            <v>19.93</v>
          </cell>
        </row>
        <row r="14">
          <cell r="E14">
            <v>8.2</v>
          </cell>
        </row>
        <row r="16">
          <cell r="E16">
            <v>81.73</v>
          </cell>
        </row>
        <row r="24">
          <cell r="E24">
            <v>8.6</v>
          </cell>
        </row>
      </sheetData>
      <sheetData sheetId="5">
        <row r="6">
          <cell r="B6">
            <v>91.92</v>
          </cell>
        </row>
        <row r="13">
          <cell r="E13">
            <v>15.82</v>
          </cell>
        </row>
        <row r="14">
          <cell r="E14">
            <v>4.34</v>
          </cell>
        </row>
        <row r="16">
          <cell r="E16">
            <v>65.08</v>
          </cell>
        </row>
        <row r="24">
          <cell r="E24">
            <v>6.68</v>
          </cell>
        </row>
      </sheetData>
      <sheetData sheetId="6">
        <row r="6">
          <cell r="B6">
            <v>83.616675</v>
          </cell>
        </row>
        <row r="13">
          <cell r="E13">
            <v>15.337983</v>
          </cell>
        </row>
        <row r="14">
          <cell r="E14">
            <v>4.460037</v>
          </cell>
        </row>
        <row r="16">
          <cell r="E16">
            <v>56.95706</v>
          </cell>
        </row>
        <row r="24">
          <cell r="E24">
            <v>6.861595</v>
          </cell>
        </row>
      </sheetData>
      <sheetData sheetId="7">
        <row r="6">
          <cell r="B6">
            <v>161.632686</v>
          </cell>
        </row>
        <row r="13">
          <cell r="E13">
            <v>24.006512</v>
          </cell>
        </row>
        <row r="14">
          <cell r="E14">
            <v>8.918201</v>
          </cell>
        </row>
        <row r="16">
          <cell r="E16">
            <v>114.987665</v>
          </cell>
        </row>
        <row r="24">
          <cell r="E24">
            <v>13.720308</v>
          </cell>
        </row>
      </sheetData>
      <sheetData sheetId="8">
        <row r="6">
          <cell r="B6">
            <v>32.070077</v>
          </cell>
        </row>
        <row r="13">
          <cell r="E13">
            <v>4.530264</v>
          </cell>
        </row>
        <row r="14">
          <cell r="E14">
            <v>1.582815</v>
          </cell>
        </row>
        <row r="16">
          <cell r="E16">
            <v>23.521898</v>
          </cell>
        </row>
        <row r="24">
          <cell r="E24">
            <v>2.4351</v>
          </cell>
        </row>
      </sheetData>
      <sheetData sheetId="9"/>
      <sheetData sheetId="10">
        <row r="10">
          <cell r="J10">
            <v>6.38</v>
          </cell>
        </row>
        <row r="11">
          <cell r="H11">
            <v>22.49</v>
          </cell>
        </row>
        <row r="13">
          <cell r="H13">
            <v>10.97</v>
          </cell>
        </row>
        <row r="14">
          <cell r="H14">
            <v>4.04</v>
          </cell>
        </row>
        <row r="14">
          <cell r="J14">
            <v>1.44</v>
          </cell>
        </row>
        <row r="15">
          <cell r="H15">
            <v>115.99</v>
          </cell>
          <cell r="I15">
            <v>30.84</v>
          </cell>
          <cell r="J15">
            <v>0.018</v>
          </cell>
        </row>
        <row r="16">
          <cell r="N16">
            <v>15.56</v>
          </cell>
        </row>
        <row r="17">
          <cell r="Q17">
            <v>142</v>
          </cell>
        </row>
        <row r="18">
          <cell r="H18">
            <v>16.87</v>
          </cell>
        </row>
      </sheetData>
      <sheetData sheetId="11">
        <row r="10">
          <cell r="J10">
            <v>13.24</v>
          </cell>
        </row>
        <row r="11">
          <cell r="H11">
            <v>17.31</v>
          </cell>
        </row>
        <row r="13">
          <cell r="H13">
            <v>11.38</v>
          </cell>
        </row>
        <row r="14">
          <cell r="H14">
            <v>12.98</v>
          </cell>
        </row>
        <row r="15">
          <cell r="H15">
            <v>94.52</v>
          </cell>
          <cell r="I15">
            <v>20.16</v>
          </cell>
          <cell r="J15">
            <v>0.036</v>
          </cell>
        </row>
        <row r="15">
          <cell r="M15">
            <v>150.7</v>
          </cell>
        </row>
      </sheetData>
      <sheetData sheetId="12">
        <row r="9">
          <cell r="J9">
            <v>8.53</v>
          </cell>
        </row>
        <row r="10">
          <cell r="H10">
            <v>14.82</v>
          </cell>
        </row>
        <row r="12">
          <cell r="H12">
            <v>7.23</v>
          </cell>
        </row>
        <row r="13">
          <cell r="H13">
            <v>78.32</v>
          </cell>
          <cell r="I13">
            <v>16.25</v>
          </cell>
          <cell r="J13">
            <v>0.05</v>
          </cell>
        </row>
        <row r="13">
          <cell r="M13">
            <v>414.56</v>
          </cell>
          <cell r="N13">
            <v>133.62</v>
          </cell>
        </row>
        <row r="14">
          <cell r="H14">
            <v>11.11</v>
          </cell>
        </row>
      </sheetData>
      <sheetData sheetId="13">
        <row r="10">
          <cell r="J10">
            <v>2.72</v>
          </cell>
        </row>
        <row r="11">
          <cell r="H11">
            <v>11.47</v>
          </cell>
        </row>
        <row r="15">
          <cell r="H15">
            <v>5.59</v>
          </cell>
        </row>
        <row r="16">
          <cell r="H16">
            <v>2</v>
          </cell>
        </row>
        <row r="16">
          <cell r="J16">
            <v>0.61</v>
          </cell>
        </row>
        <row r="19">
          <cell r="H19">
            <v>60.33</v>
          </cell>
          <cell r="I19">
            <v>16.53</v>
          </cell>
          <cell r="J19">
            <v>0.77</v>
          </cell>
        </row>
        <row r="19">
          <cell r="N19" t="str">
            <v>4.10</v>
          </cell>
        </row>
        <row r="22">
          <cell r="H22" t="str">
            <v>8.60</v>
          </cell>
        </row>
      </sheetData>
      <sheetData sheetId="14">
        <row r="10">
          <cell r="J10">
            <v>3.7</v>
          </cell>
        </row>
        <row r="11">
          <cell r="H11">
            <v>8.9</v>
          </cell>
        </row>
        <row r="13">
          <cell r="H13">
            <v>4.34</v>
          </cell>
        </row>
        <row r="14">
          <cell r="H14">
            <v>46.43</v>
          </cell>
          <cell r="I14">
            <v>10.71</v>
          </cell>
        </row>
        <row r="14">
          <cell r="V14">
            <v>2.34</v>
          </cell>
        </row>
        <row r="15">
          <cell r="H15">
            <v>6.68</v>
          </cell>
        </row>
      </sheetData>
      <sheetData sheetId="15">
        <row r="10">
          <cell r="J10">
            <v>2.83188</v>
          </cell>
        </row>
        <row r="11">
          <cell r="H11">
            <v>9.148794</v>
          </cell>
        </row>
        <row r="13">
          <cell r="H13">
            <v>4.460037</v>
          </cell>
        </row>
        <row r="14">
          <cell r="H14">
            <v>47.813461</v>
          </cell>
          <cell r="I14">
            <v>9.143599</v>
          </cell>
        </row>
        <row r="15">
          <cell r="H15">
            <v>6.861595</v>
          </cell>
        </row>
      </sheetData>
      <sheetData sheetId="16">
        <row r="10">
          <cell r="J10">
            <v>0.92</v>
          </cell>
        </row>
        <row r="11">
          <cell r="H11">
            <v>18.293744</v>
          </cell>
        </row>
        <row r="13">
          <cell r="H13">
            <v>8.918201</v>
          </cell>
        </row>
        <row r="14">
          <cell r="H14">
            <v>96.800947</v>
          </cell>
          <cell r="I14">
            <v>18.186718</v>
          </cell>
        </row>
        <row r="15">
          <cell r="H15">
            <v>13.720308</v>
          </cell>
        </row>
      </sheetData>
      <sheetData sheetId="17">
        <row r="10">
          <cell r="H10">
            <v>3.2468</v>
          </cell>
        </row>
        <row r="12">
          <cell r="H12">
            <v>1.582815</v>
          </cell>
        </row>
        <row r="13">
          <cell r="H13">
            <v>19.216048</v>
          </cell>
          <cell r="I13">
            <v>4.30585</v>
          </cell>
        </row>
        <row r="14">
          <cell r="H14">
            <v>2.4351</v>
          </cell>
        </row>
      </sheetData>
      <sheetData sheetId="18"/>
      <sheetData sheetId="19">
        <row r="10">
          <cell r="C10">
            <v>51.2</v>
          </cell>
        </row>
        <row r="11">
          <cell r="C11">
            <v>36.51</v>
          </cell>
        </row>
        <row r="13">
          <cell r="C13">
            <v>4.04</v>
          </cell>
        </row>
        <row r="14">
          <cell r="C14">
            <v>11.38</v>
          </cell>
        </row>
        <row r="15">
          <cell r="C15">
            <v>16.87</v>
          </cell>
        </row>
        <row r="16">
          <cell r="C16">
            <v>22.5</v>
          </cell>
        </row>
        <row r="17">
          <cell r="C17">
            <v>10.97</v>
          </cell>
        </row>
        <row r="19">
          <cell r="C19">
            <v>9.6</v>
          </cell>
        </row>
        <row r="20">
          <cell r="C20">
            <v>2.81</v>
          </cell>
        </row>
        <row r="21">
          <cell r="C21">
            <v>11.7</v>
          </cell>
        </row>
        <row r="22">
          <cell r="C22">
            <v>6.73</v>
          </cell>
        </row>
        <row r="24">
          <cell r="C24">
            <v>1.34</v>
          </cell>
        </row>
        <row r="25">
          <cell r="C25">
            <v>6.49</v>
          </cell>
        </row>
      </sheetData>
      <sheetData sheetId="20">
        <row r="10">
          <cell r="C10">
            <v>45.7</v>
          </cell>
        </row>
        <row r="11">
          <cell r="C11">
            <v>17.22</v>
          </cell>
        </row>
        <row r="13">
          <cell r="C13">
            <v>8.94</v>
          </cell>
        </row>
        <row r="14">
          <cell r="C14">
            <v>17.31</v>
          </cell>
        </row>
        <row r="16">
          <cell r="C16">
            <v>11.38</v>
          </cell>
        </row>
        <row r="17">
          <cell r="C17">
            <v>3.16</v>
          </cell>
        </row>
        <row r="18">
          <cell r="C18">
            <v>12.98</v>
          </cell>
        </row>
        <row r="20">
          <cell r="C20">
            <v>1.44</v>
          </cell>
        </row>
        <row r="21">
          <cell r="C21">
            <v>0.36</v>
          </cell>
        </row>
        <row r="22">
          <cell r="C22">
            <v>0.24</v>
          </cell>
        </row>
        <row r="23">
          <cell r="C23">
            <v>0.96</v>
          </cell>
        </row>
        <row r="24">
          <cell r="C24">
            <v>0.67</v>
          </cell>
        </row>
        <row r="25">
          <cell r="C25">
            <v>3.96</v>
          </cell>
        </row>
        <row r="26">
          <cell r="C26">
            <v>0.48</v>
          </cell>
        </row>
        <row r="27">
          <cell r="C27">
            <v>0.48</v>
          </cell>
        </row>
        <row r="28">
          <cell r="C28">
            <v>0.72</v>
          </cell>
        </row>
        <row r="29">
          <cell r="C29">
            <v>0.11</v>
          </cell>
        </row>
        <row r="30">
          <cell r="C30">
            <v>0.18</v>
          </cell>
        </row>
        <row r="31">
          <cell r="C31">
            <v>2.16</v>
          </cell>
        </row>
        <row r="32">
          <cell r="C32">
            <v>3.6</v>
          </cell>
        </row>
        <row r="33">
          <cell r="C33">
            <v>4.8</v>
          </cell>
        </row>
        <row r="35">
          <cell r="C35">
            <v>2.69</v>
          </cell>
        </row>
        <row r="36">
          <cell r="C36">
            <v>8.4</v>
          </cell>
        </row>
        <row r="37">
          <cell r="C37">
            <v>1.07</v>
          </cell>
        </row>
        <row r="38">
          <cell r="C38">
            <v>1.12</v>
          </cell>
        </row>
      </sheetData>
      <sheetData sheetId="21">
        <row r="10">
          <cell r="C10">
            <v>35.91</v>
          </cell>
        </row>
        <row r="11">
          <cell r="C11">
            <v>15.67</v>
          </cell>
        </row>
        <row r="12">
          <cell r="C12">
            <v>0.72</v>
          </cell>
        </row>
        <row r="13">
          <cell r="C13">
            <v>7.67</v>
          </cell>
        </row>
        <row r="15">
          <cell r="C15">
            <v>14.82</v>
          </cell>
        </row>
        <row r="16">
          <cell r="C16">
            <v>11.11</v>
          </cell>
        </row>
        <row r="17">
          <cell r="C17">
            <v>7.23</v>
          </cell>
        </row>
        <row r="21">
          <cell r="C21">
            <v>8</v>
          </cell>
        </row>
        <row r="22">
          <cell r="C22">
            <v>1.85</v>
          </cell>
        </row>
        <row r="24">
          <cell r="C24">
            <v>2.4</v>
          </cell>
        </row>
        <row r="26">
          <cell r="C26">
            <v>8.53</v>
          </cell>
        </row>
        <row r="27">
          <cell r="C27">
            <v>0.05</v>
          </cell>
        </row>
      </sheetData>
      <sheetData sheetId="22">
        <row r="10">
          <cell r="C10">
            <v>26.29</v>
          </cell>
        </row>
        <row r="11">
          <cell r="C11">
            <v>15.79</v>
          </cell>
        </row>
        <row r="13">
          <cell r="C13">
            <v>11.47</v>
          </cell>
        </row>
        <row r="15">
          <cell r="C15">
            <v>5.59</v>
          </cell>
        </row>
        <row r="16">
          <cell r="C16">
            <v>2</v>
          </cell>
        </row>
        <row r="17">
          <cell r="C17">
            <v>0.43</v>
          </cell>
        </row>
        <row r="18">
          <cell r="C18">
            <v>8.6</v>
          </cell>
        </row>
        <row r="21">
          <cell r="C21">
            <v>0.84</v>
          </cell>
        </row>
        <row r="22">
          <cell r="C22">
            <v>0.21</v>
          </cell>
        </row>
        <row r="23">
          <cell r="C23">
            <v>0.14</v>
          </cell>
        </row>
        <row r="24">
          <cell r="C24">
            <v>1.65</v>
          </cell>
        </row>
        <row r="25">
          <cell r="C25">
            <v>0.39</v>
          </cell>
        </row>
        <row r="26">
          <cell r="C26">
            <v>2.31</v>
          </cell>
        </row>
        <row r="27">
          <cell r="C27">
            <v>0.28</v>
          </cell>
        </row>
        <row r="28">
          <cell r="C28">
            <v>0.28</v>
          </cell>
        </row>
        <row r="29">
          <cell r="C29">
            <v>0.42</v>
          </cell>
        </row>
        <row r="30">
          <cell r="C30">
            <v>0.06</v>
          </cell>
        </row>
        <row r="32">
          <cell r="C32">
            <v>1.44</v>
          </cell>
        </row>
        <row r="33">
          <cell r="C33">
            <v>6</v>
          </cell>
        </row>
        <row r="34">
          <cell r="C34">
            <v>2.4</v>
          </cell>
        </row>
        <row r="36">
          <cell r="C36">
            <v>2.72</v>
          </cell>
        </row>
        <row r="37">
          <cell r="C37">
            <v>0.61</v>
          </cell>
        </row>
        <row r="38">
          <cell r="C38">
            <v>0.77</v>
          </cell>
        </row>
      </sheetData>
      <sheetData sheetId="23">
        <row r="10">
          <cell r="C10">
            <v>12.72</v>
          </cell>
        </row>
        <row r="11">
          <cell r="C11">
            <v>8.06</v>
          </cell>
        </row>
        <row r="13">
          <cell r="C13">
            <v>4.5</v>
          </cell>
        </row>
        <row r="14">
          <cell r="C14">
            <v>0.53</v>
          </cell>
        </row>
        <row r="17">
          <cell r="C17">
            <v>4.34</v>
          </cell>
        </row>
        <row r="18">
          <cell r="C18">
            <v>6.68</v>
          </cell>
        </row>
        <row r="19">
          <cell r="C19">
            <v>8.9</v>
          </cell>
        </row>
        <row r="21">
          <cell r="C21">
            <v>5.6</v>
          </cell>
        </row>
        <row r="22">
          <cell r="C22">
            <v>1.2</v>
          </cell>
        </row>
        <row r="23">
          <cell r="C23">
            <v>2.8</v>
          </cell>
        </row>
        <row r="24">
          <cell r="C24">
            <v>1.11</v>
          </cell>
        </row>
        <row r="26">
          <cell r="C26">
            <v>3.7</v>
          </cell>
        </row>
      </sheetData>
      <sheetData sheetId="24">
        <row r="10">
          <cell r="C10">
            <v>15.35</v>
          </cell>
        </row>
        <row r="11">
          <cell r="C11">
            <v>7.22</v>
          </cell>
        </row>
        <row r="13">
          <cell r="C13">
            <v>4.76</v>
          </cell>
        </row>
        <row r="14">
          <cell r="C14">
            <v>9.15</v>
          </cell>
        </row>
        <row r="15">
          <cell r="C15">
            <v>0.45</v>
          </cell>
        </row>
        <row r="18">
          <cell r="C18">
            <v>4.46</v>
          </cell>
        </row>
        <row r="19">
          <cell r="C19">
            <v>6.86</v>
          </cell>
        </row>
        <row r="21">
          <cell r="C21">
            <v>5.6</v>
          </cell>
        </row>
        <row r="22">
          <cell r="C22">
            <v>0</v>
          </cell>
        </row>
        <row r="23">
          <cell r="C23">
            <v>2.4</v>
          </cell>
        </row>
        <row r="24">
          <cell r="C24">
            <v>1.14</v>
          </cell>
        </row>
        <row r="26">
          <cell r="C26">
            <v>2.83</v>
          </cell>
        </row>
      </sheetData>
      <sheetData sheetId="25">
        <row r="10">
          <cell r="C10">
            <v>25.6</v>
          </cell>
        </row>
        <row r="11">
          <cell r="C11">
            <v>9.52</v>
          </cell>
        </row>
        <row r="13">
          <cell r="C13">
            <v>9.48</v>
          </cell>
        </row>
        <row r="14">
          <cell r="C14">
            <v>0.69</v>
          </cell>
        </row>
        <row r="16">
          <cell r="C16">
            <v>18.29</v>
          </cell>
        </row>
        <row r="18">
          <cell r="C18">
            <v>8.92</v>
          </cell>
        </row>
        <row r="19">
          <cell r="C19">
            <v>13.72</v>
          </cell>
        </row>
        <row r="21">
          <cell r="C21">
            <v>10.4</v>
          </cell>
        </row>
        <row r="22">
          <cell r="C22">
            <v>0.3</v>
          </cell>
        </row>
        <row r="23">
          <cell r="C23">
            <v>5.2</v>
          </cell>
        </row>
        <row r="24">
          <cell r="C24">
            <v>2.29</v>
          </cell>
        </row>
        <row r="26">
          <cell r="C26">
            <v>0.92</v>
          </cell>
        </row>
      </sheetData>
      <sheetData sheetId="26">
        <row r="10">
          <cell r="C10">
            <v>5.25</v>
          </cell>
        </row>
        <row r="11">
          <cell r="C11">
            <v>2.55</v>
          </cell>
        </row>
        <row r="13">
          <cell r="C13">
            <v>1.92</v>
          </cell>
        </row>
        <row r="14">
          <cell r="C14">
            <v>0.16</v>
          </cell>
        </row>
        <row r="16">
          <cell r="C16">
            <v>3.25</v>
          </cell>
        </row>
        <row r="18">
          <cell r="C18">
            <v>1.58</v>
          </cell>
        </row>
        <row r="19">
          <cell r="C19">
            <v>2.44</v>
          </cell>
        </row>
        <row r="21">
          <cell r="C21">
            <v>2.4</v>
          </cell>
        </row>
        <row r="22">
          <cell r="C22">
            <v>0.3</v>
          </cell>
        </row>
        <row r="23">
          <cell r="C23">
            <v>1.2</v>
          </cell>
        </row>
        <row r="24">
          <cell r="C24">
            <v>0.4</v>
          </cell>
        </row>
      </sheetData>
      <sheetData sheetId="27"/>
      <sheetData sheetId="28">
        <row r="9">
          <cell r="B9">
            <v>4.3</v>
          </cell>
        </row>
        <row r="13">
          <cell r="B13">
            <v>0.7</v>
          </cell>
        </row>
        <row r="14">
          <cell r="B14">
            <v>5.6</v>
          </cell>
        </row>
      </sheetData>
      <sheetData sheetId="29">
        <row r="9">
          <cell r="B9">
            <v>0.11</v>
          </cell>
        </row>
        <row r="11">
          <cell r="B11">
            <v>3.6</v>
          </cell>
        </row>
        <row r="13">
          <cell r="B13">
            <v>0.48</v>
          </cell>
        </row>
        <row r="14">
          <cell r="B14">
            <v>0.72</v>
          </cell>
        </row>
      </sheetData>
      <sheetData sheetId="30">
        <row r="11">
          <cell r="C11">
            <v>2.4</v>
          </cell>
        </row>
      </sheetData>
      <sheetData sheetId="31">
        <row r="9">
          <cell r="B9">
            <v>0.06</v>
          </cell>
        </row>
        <row r="13">
          <cell r="B13">
            <v>0.28</v>
          </cell>
        </row>
        <row r="14">
          <cell r="B14">
            <v>0.42</v>
          </cell>
        </row>
      </sheetData>
      <sheetData sheetId="32">
        <row r="11">
          <cell r="B11">
            <v>1.2</v>
          </cell>
        </row>
      </sheetData>
      <sheetData sheetId="33"/>
      <sheetData sheetId="34">
        <row r="11">
          <cell r="B11">
            <v>0.3</v>
          </cell>
        </row>
      </sheetData>
      <sheetData sheetId="35">
        <row r="11">
          <cell r="B11">
            <v>0.3</v>
          </cell>
        </row>
      </sheetData>
      <sheetData sheetId="36"/>
      <sheetData sheetId="37">
        <row r="7">
          <cell r="B7">
            <v>936.74</v>
          </cell>
        </row>
        <row r="7">
          <cell r="F7">
            <v>181.62</v>
          </cell>
        </row>
        <row r="8">
          <cell r="F8">
            <v>30.84</v>
          </cell>
        </row>
        <row r="9">
          <cell r="F9">
            <v>7.83</v>
          </cell>
        </row>
        <row r="14">
          <cell r="D14">
            <v>16.45</v>
          </cell>
        </row>
        <row r="24">
          <cell r="D24">
            <v>16.87</v>
          </cell>
        </row>
      </sheetData>
      <sheetData sheetId="38">
        <row r="7">
          <cell r="B7">
            <v>328.99</v>
          </cell>
        </row>
        <row r="7">
          <cell r="F7">
            <v>144.85</v>
          </cell>
        </row>
        <row r="8">
          <cell r="F8">
            <v>20.16</v>
          </cell>
        </row>
        <row r="9">
          <cell r="F9">
            <v>13.28</v>
          </cell>
        </row>
        <row r="14">
          <cell r="D14">
            <v>11.38</v>
          </cell>
        </row>
        <row r="24">
          <cell r="D24">
            <v>278.4</v>
          </cell>
        </row>
      </sheetData>
      <sheetData sheetId="39">
        <row r="7">
          <cell r="B7">
            <v>691.9</v>
          </cell>
        </row>
        <row r="7">
          <cell r="F7">
            <v>118.89</v>
          </cell>
        </row>
        <row r="8">
          <cell r="F8">
            <v>16.25</v>
          </cell>
        </row>
        <row r="9">
          <cell r="F9">
            <v>8.58</v>
          </cell>
        </row>
        <row r="14">
          <cell r="D14">
            <v>7.2</v>
          </cell>
        </row>
        <row r="24">
          <cell r="D24">
            <v>11.1</v>
          </cell>
        </row>
      </sheetData>
      <sheetData sheetId="40">
        <row r="7">
          <cell r="B7">
            <v>118.46</v>
          </cell>
        </row>
        <row r="7">
          <cell r="F7">
            <v>93.73</v>
          </cell>
        </row>
        <row r="8">
          <cell r="F8">
            <v>16.53</v>
          </cell>
        </row>
        <row r="9">
          <cell r="F9">
            <v>4.1</v>
          </cell>
        </row>
        <row r="14">
          <cell r="D14">
            <v>8.2</v>
          </cell>
        </row>
        <row r="24">
          <cell r="D24">
            <v>8.6</v>
          </cell>
        </row>
      </sheetData>
      <sheetData sheetId="41">
        <row r="7">
          <cell r="B7">
            <v>91.92</v>
          </cell>
        </row>
        <row r="7">
          <cell r="F7">
            <v>69.57</v>
          </cell>
        </row>
        <row r="8">
          <cell r="F8">
            <v>10.71</v>
          </cell>
        </row>
        <row r="9">
          <cell r="F9">
            <v>3.7</v>
          </cell>
        </row>
        <row r="14">
          <cell r="D14">
            <v>4.34</v>
          </cell>
        </row>
        <row r="24">
          <cell r="D24">
            <v>6.68</v>
          </cell>
        </row>
      </sheetData>
      <sheetData sheetId="42">
        <row r="7">
          <cell r="B7">
            <v>83.62</v>
          </cell>
        </row>
        <row r="7">
          <cell r="F7">
            <v>71.641196</v>
          </cell>
        </row>
        <row r="8">
          <cell r="F8">
            <v>9.143599</v>
          </cell>
        </row>
        <row r="9">
          <cell r="F9">
            <v>2.83188</v>
          </cell>
        </row>
        <row r="14">
          <cell r="D14">
            <v>4.46</v>
          </cell>
        </row>
        <row r="24">
          <cell r="D24">
            <v>6.86</v>
          </cell>
        </row>
      </sheetData>
      <sheetData sheetId="43">
        <row r="7">
          <cell r="B7">
            <v>161.63</v>
          </cell>
        </row>
        <row r="7">
          <cell r="F7">
            <v>142.52</v>
          </cell>
        </row>
        <row r="8">
          <cell r="F8">
            <v>18.19</v>
          </cell>
        </row>
        <row r="9">
          <cell r="F9">
            <v>0.92</v>
          </cell>
        </row>
        <row r="14">
          <cell r="D14">
            <v>8.92</v>
          </cell>
        </row>
        <row r="24">
          <cell r="D24">
            <v>13.72</v>
          </cell>
        </row>
      </sheetData>
      <sheetData sheetId="44">
        <row r="7">
          <cell r="B7">
            <v>32.07</v>
          </cell>
        </row>
        <row r="7">
          <cell r="F7">
            <v>27.76</v>
          </cell>
        </row>
        <row r="8">
          <cell r="F8">
            <v>4.31</v>
          </cell>
        </row>
        <row r="14">
          <cell r="D14">
            <v>1.58</v>
          </cell>
        </row>
        <row r="24">
          <cell r="D24">
            <v>2.44</v>
          </cell>
        </row>
      </sheetData>
      <sheetData sheetId="45"/>
      <sheetData sheetId="46">
        <row r="14">
          <cell r="H14">
            <v>22.5</v>
          </cell>
        </row>
        <row r="15">
          <cell r="H15">
            <v>11.25</v>
          </cell>
        </row>
        <row r="17">
          <cell r="H17">
            <v>5.48</v>
          </cell>
        </row>
        <row r="18">
          <cell r="H18">
            <v>146.85</v>
          </cell>
        </row>
        <row r="20">
          <cell r="H20">
            <v>716.44</v>
          </cell>
        </row>
        <row r="21">
          <cell r="H21">
            <v>16.87</v>
          </cell>
        </row>
      </sheetData>
      <sheetData sheetId="47">
        <row r="12">
          <cell r="H12">
            <v>13.24</v>
          </cell>
        </row>
        <row r="13">
          <cell r="H13">
            <v>17.31</v>
          </cell>
        </row>
        <row r="14">
          <cell r="H14">
            <v>8.66</v>
          </cell>
        </row>
        <row r="15">
          <cell r="H15">
            <v>11.38</v>
          </cell>
        </row>
        <row r="16">
          <cell r="H16">
            <v>12.98</v>
          </cell>
        </row>
      </sheetData>
      <sheetData sheetId="48">
        <row r="11">
          <cell r="H11">
            <v>8.53</v>
          </cell>
        </row>
        <row r="12">
          <cell r="H12">
            <v>14.82</v>
          </cell>
        </row>
        <row r="13">
          <cell r="H13">
            <v>7.41</v>
          </cell>
        </row>
        <row r="14">
          <cell r="H14">
            <v>7.23</v>
          </cell>
        </row>
        <row r="16">
          <cell r="H16">
            <v>11.11</v>
          </cell>
        </row>
      </sheetData>
      <sheetData sheetId="49">
        <row r="12">
          <cell r="H12" t="str">
            <v>2.72</v>
          </cell>
        </row>
        <row r="13">
          <cell r="H13" t="str">
            <v>11.47</v>
          </cell>
        </row>
        <row r="14">
          <cell r="H14" t="str">
            <v>5.74</v>
          </cell>
        </row>
        <row r="17">
          <cell r="H17" t="str">
            <v>5.59</v>
          </cell>
        </row>
        <row r="18">
          <cell r="H18" t="str">
            <v>2.61</v>
          </cell>
        </row>
        <row r="20">
          <cell r="H20" t="str">
            <v>81.73</v>
          </cell>
        </row>
        <row r="24">
          <cell r="H24" t="str">
            <v>8.60</v>
          </cell>
        </row>
      </sheetData>
      <sheetData sheetId="50">
        <row r="12">
          <cell r="H12">
            <v>3.698</v>
          </cell>
        </row>
        <row r="13">
          <cell r="H13">
            <v>8.901808</v>
          </cell>
        </row>
        <row r="14">
          <cell r="H14">
            <v>3.219152</v>
          </cell>
        </row>
        <row r="15">
          <cell r="H15">
            <v>4.339631</v>
          </cell>
        </row>
        <row r="16">
          <cell r="H16">
            <v>65.080837</v>
          </cell>
        </row>
        <row r="17">
          <cell r="H17">
            <v>6.676356</v>
          </cell>
        </row>
      </sheetData>
      <sheetData sheetId="51">
        <row r="12">
          <cell r="H12">
            <v>2.83188</v>
          </cell>
        </row>
        <row r="13">
          <cell r="H13">
            <v>9.148794</v>
          </cell>
        </row>
        <row r="14">
          <cell r="H14">
            <v>3.357309</v>
          </cell>
        </row>
        <row r="15">
          <cell r="H15">
            <v>4.460037</v>
          </cell>
        </row>
        <row r="16">
          <cell r="H16">
            <v>56.95706</v>
          </cell>
        </row>
        <row r="17">
          <cell r="H17">
            <v>6.861595</v>
          </cell>
        </row>
      </sheetData>
      <sheetData sheetId="52">
        <row r="12">
          <cell r="H12">
            <v>0.92</v>
          </cell>
        </row>
        <row r="13">
          <cell r="H13">
            <v>18.293744</v>
          </cell>
        </row>
        <row r="14">
          <cell r="H14">
            <v>4.792768</v>
          </cell>
        </row>
        <row r="15">
          <cell r="H15">
            <v>8.918201</v>
          </cell>
        </row>
        <row r="16">
          <cell r="H16">
            <v>114.987665</v>
          </cell>
        </row>
        <row r="17">
          <cell r="H17">
            <v>13.720308</v>
          </cell>
        </row>
      </sheetData>
      <sheetData sheetId="53">
        <row r="12">
          <cell r="H12">
            <v>3.2468</v>
          </cell>
        </row>
        <row r="13">
          <cell r="H13">
            <v>1.283464</v>
          </cell>
        </row>
        <row r="14">
          <cell r="H14">
            <v>1.582815</v>
          </cell>
        </row>
        <row r="15">
          <cell r="H15">
            <v>23.521898</v>
          </cell>
        </row>
        <row r="16">
          <cell r="H16">
            <v>2.4351</v>
          </cell>
        </row>
      </sheetData>
      <sheetData sheetId="54"/>
      <sheetData sheetId="55">
        <row r="10">
          <cell r="J10">
            <v>6.38</v>
          </cell>
        </row>
        <row r="11">
          <cell r="H11">
            <v>22.49</v>
          </cell>
        </row>
        <row r="12">
          <cell r="H12">
            <v>11.25</v>
          </cell>
        </row>
        <row r="13">
          <cell r="H13">
            <v>10.97</v>
          </cell>
        </row>
        <row r="14">
          <cell r="H14">
            <v>4.04</v>
          </cell>
        </row>
        <row r="14">
          <cell r="J14">
            <v>1.44</v>
          </cell>
        </row>
        <row r="15">
          <cell r="H15">
            <v>115.99</v>
          </cell>
          <cell r="I15">
            <v>30.84</v>
          </cell>
          <cell r="J15">
            <v>0.018</v>
          </cell>
        </row>
        <row r="16">
          <cell r="M16">
            <v>92.53</v>
          </cell>
          <cell r="N16">
            <v>15.56</v>
          </cell>
        </row>
        <row r="18">
          <cell r="H18">
            <v>16.87</v>
          </cell>
        </row>
      </sheetData>
      <sheetData sheetId="56">
        <row r="11">
          <cell r="H11">
            <v>17.31</v>
          </cell>
        </row>
        <row r="12">
          <cell r="H12">
            <v>8.66</v>
          </cell>
        </row>
        <row r="14">
          <cell r="H14">
            <v>12.98</v>
          </cell>
        </row>
      </sheetData>
      <sheetData sheetId="57">
        <row r="9">
          <cell r="H9">
            <v>14.82</v>
          </cell>
        </row>
        <row r="10">
          <cell r="H10">
            <v>7.41</v>
          </cell>
        </row>
        <row r="13">
          <cell r="H13">
            <v>11.11</v>
          </cell>
        </row>
      </sheetData>
      <sheetData sheetId="58">
        <row r="11">
          <cell r="H11" t="str">
            <v>11.47</v>
          </cell>
        </row>
        <row r="12">
          <cell r="H12" t="str">
            <v>5.74</v>
          </cell>
        </row>
        <row r="16">
          <cell r="H16" t="str">
            <v>2.0</v>
          </cell>
        </row>
        <row r="16">
          <cell r="J16" t="str">
            <v>0.61</v>
          </cell>
        </row>
        <row r="19">
          <cell r="H19" t="str">
            <v>60.33</v>
          </cell>
          <cell r="I19" t="str">
            <v>16.53</v>
          </cell>
          <cell r="J19" t="str">
            <v>0.77</v>
          </cell>
        </row>
        <row r="19">
          <cell r="N19">
            <v>4.1</v>
          </cell>
        </row>
        <row r="22">
          <cell r="H22" t="str">
            <v>8.60</v>
          </cell>
        </row>
      </sheetData>
      <sheetData sheetId="59">
        <row r="11">
          <cell r="H11">
            <v>8.901808</v>
          </cell>
        </row>
        <row r="12">
          <cell r="H12">
            <v>3.219152</v>
          </cell>
        </row>
        <row r="15">
          <cell r="H15">
            <v>6.676356</v>
          </cell>
        </row>
      </sheetData>
      <sheetData sheetId="60">
        <row r="11">
          <cell r="H11">
            <v>9.148794</v>
          </cell>
        </row>
        <row r="12">
          <cell r="H12">
            <v>3.357309</v>
          </cell>
        </row>
        <row r="14">
          <cell r="H14">
            <v>47.813461</v>
          </cell>
          <cell r="I14">
            <v>9.143599</v>
          </cell>
        </row>
        <row r="15">
          <cell r="H15">
            <v>6.861595</v>
          </cell>
        </row>
      </sheetData>
      <sheetData sheetId="61">
        <row r="11">
          <cell r="H11">
            <v>18.293744</v>
          </cell>
        </row>
        <row r="12">
          <cell r="H12">
            <v>4.792768</v>
          </cell>
        </row>
        <row r="14">
          <cell r="H14">
            <v>96.800947</v>
          </cell>
          <cell r="I14">
            <v>18.186718</v>
          </cell>
        </row>
        <row r="15">
          <cell r="H15">
            <v>13.720308</v>
          </cell>
        </row>
      </sheetData>
      <sheetData sheetId="62">
        <row r="10">
          <cell r="H10">
            <v>3.2468</v>
          </cell>
        </row>
        <row r="11">
          <cell r="H11">
            <v>1.283464</v>
          </cell>
        </row>
        <row r="13">
          <cell r="H13">
            <v>19.216048</v>
          </cell>
          <cell r="I13">
            <v>4.30585</v>
          </cell>
        </row>
        <row r="14">
          <cell r="H14">
            <v>2.4351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K6" sqref="K6"/>
    </sheetView>
  </sheetViews>
  <sheetFormatPr defaultColWidth="6.875" defaultRowHeight="12.75" customHeight="1"/>
  <cols>
    <col min="1" max="16384" width="6.875" style="70"/>
  </cols>
  <sheetData>
    <row r="1" s="70" customFormat="1" customHeight="1" spans="1:1">
      <c r="A1" s="71"/>
    </row>
    <row r="2" s="70" customFormat="1" ht="132" customHeight="1" spans="1:1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7" s="70" customFormat="1" ht="52" customHeight="1" spans="5:12">
      <c r="E7" s="73" t="s">
        <v>1</v>
      </c>
      <c r="F7" s="73"/>
      <c r="G7" s="73"/>
      <c r="H7" s="73"/>
      <c r="I7" s="73"/>
      <c r="J7" s="73"/>
      <c r="K7" s="73"/>
      <c r="L7" s="73"/>
    </row>
    <row r="8" s="70" customFormat="1" customHeight="1" spans="5:12">
      <c r="E8" s="74" t="s">
        <v>2</v>
      </c>
      <c r="F8" s="74"/>
      <c r="G8" s="74"/>
      <c r="H8" s="74"/>
      <c r="I8" s="74"/>
      <c r="J8" s="74"/>
      <c r="K8" s="74"/>
      <c r="L8" s="74"/>
    </row>
    <row r="9" s="70" customFormat="1" ht="36" customHeight="1" spans="5:12">
      <c r="E9" s="74"/>
      <c r="F9" s="74"/>
      <c r="G9" s="74"/>
      <c r="H9" s="74"/>
      <c r="I9" s="74"/>
      <c r="J9" s="74"/>
      <c r="K9" s="74"/>
      <c r="L9" s="74"/>
    </row>
    <row r="10" s="70" customFormat="1" customHeight="1" spans="5:8">
      <c r="E10" s="75"/>
      <c r="F10" s="75"/>
      <c r="G10" s="75"/>
      <c r="H10" s="75"/>
    </row>
    <row r="11" s="70" customFormat="1" ht="57" customHeight="1" spans="3:16">
      <c r="C11" s="76" t="s">
        <v>3</v>
      </c>
      <c r="D11" s="76"/>
      <c r="E11" s="76"/>
      <c r="F11" s="76"/>
      <c r="G11" s="77" t="s">
        <v>4</v>
      </c>
      <c r="H11" s="77"/>
      <c r="I11" s="77"/>
      <c r="J11" s="76" t="s">
        <v>5</v>
      </c>
      <c r="K11" s="76"/>
      <c r="L11" s="76"/>
      <c r="M11" s="76"/>
      <c r="N11" s="77" t="s">
        <v>4</v>
      </c>
      <c r="O11" s="77"/>
      <c r="P11" s="77"/>
    </row>
  </sheetData>
  <mergeCells count="6">
    <mergeCell ref="A2:O2"/>
    <mergeCell ref="C11:F11"/>
    <mergeCell ref="G11:I11"/>
    <mergeCell ref="J11:M11"/>
    <mergeCell ref="N11:P11"/>
    <mergeCell ref="E8:L9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8" t="s">
        <v>281</v>
      </c>
      <c r="Y1" s="18"/>
    </row>
    <row r="2" ht="19.5" customHeight="1" spans="1:25">
      <c r="A2" s="12" t="s">
        <v>282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14.25" customHeight="1" spans="1: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8" t="s">
        <v>8</v>
      </c>
      <c r="Y3" s="18"/>
    </row>
    <row r="4" ht="14.25" customHeight="1" spans="1:25">
      <c r="A4" s="13" t="s">
        <v>63</v>
      </c>
      <c r="B4" s="13"/>
      <c r="C4" s="13"/>
      <c r="D4" s="13" t="s">
        <v>244</v>
      </c>
      <c r="E4" s="13" t="s">
        <v>277</v>
      </c>
      <c r="F4" s="13" t="s">
        <v>66</v>
      </c>
      <c r="G4" s="13" t="s">
        <v>67</v>
      </c>
      <c r="H4" s="13"/>
      <c r="I4" s="13"/>
      <c r="J4" s="13"/>
      <c r="K4" s="13"/>
      <c r="L4" s="13" t="s">
        <v>68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 t="s">
        <v>69</v>
      </c>
      <c r="X4" s="13"/>
      <c r="Y4" s="13"/>
    </row>
    <row r="5" ht="48.2" customHeight="1" spans="1:25">
      <c r="A5" s="13" t="s">
        <v>70</v>
      </c>
      <c r="B5" s="13" t="s">
        <v>71</v>
      </c>
      <c r="C5" s="13" t="s">
        <v>72</v>
      </c>
      <c r="D5" s="13"/>
      <c r="E5" s="13"/>
      <c r="F5" s="13"/>
      <c r="G5" s="13" t="s">
        <v>73</v>
      </c>
      <c r="H5" s="13" t="s">
        <v>74</v>
      </c>
      <c r="I5" s="13" t="s">
        <v>75</v>
      </c>
      <c r="J5" s="13" t="s">
        <v>76</v>
      </c>
      <c r="K5" s="13" t="s">
        <v>77</v>
      </c>
      <c r="L5" s="13" t="s">
        <v>73</v>
      </c>
      <c r="M5" s="13" t="s">
        <v>74</v>
      </c>
      <c r="N5" s="13" t="s">
        <v>75</v>
      </c>
      <c r="O5" s="13" t="s">
        <v>76</v>
      </c>
      <c r="P5" s="13" t="s">
        <v>78</v>
      </c>
      <c r="Q5" s="13" t="s">
        <v>79</v>
      </c>
      <c r="R5" s="13" t="s">
        <v>80</v>
      </c>
      <c r="S5" s="13" t="s">
        <v>81</v>
      </c>
      <c r="T5" s="13" t="s">
        <v>82</v>
      </c>
      <c r="U5" s="13" t="s">
        <v>77</v>
      </c>
      <c r="V5" s="13" t="s">
        <v>83</v>
      </c>
      <c r="W5" s="13" t="s">
        <v>73</v>
      </c>
      <c r="X5" s="13" t="s">
        <v>67</v>
      </c>
      <c r="Y5" s="13" t="s">
        <v>84</v>
      </c>
    </row>
    <row r="6" ht="14.25" customHeight="1" spans="1:25">
      <c r="A6" s="13" t="s">
        <v>85</v>
      </c>
      <c r="B6" s="13" t="s">
        <v>85</v>
      </c>
      <c r="C6" s="13" t="s">
        <v>85</v>
      </c>
      <c r="D6" s="13" t="s">
        <v>86</v>
      </c>
      <c r="E6" s="13" t="s">
        <v>86</v>
      </c>
      <c r="F6" s="13">
        <v>1</v>
      </c>
      <c r="G6" s="13">
        <v>2</v>
      </c>
      <c r="H6" s="13">
        <v>3</v>
      </c>
      <c r="I6" s="13">
        <v>4</v>
      </c>
      <c r="J6" s="13">
        <v>5</v>
      </c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3">
        <v>11</v>
      </c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  <c r="X6" s="13">
        <v>19</v>
      </c>
      <c r="Y6" s="13">
        <v>20</v>
      </c>
    </row>
    <row r="7" s="1" customFormat="1" ht="14.25" customHeight="1" spans="1:25">
      <c r="A7" s="6"/>
      <c r="B7" s="6"/>
      <c r="C7" s="6"/>
      <c r="D7" s="6"/>
      <c r="E7" s="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="1" customFormat="1" ht="14.25" customHeight="1" spans="1:25">
      <c r="A8" s="6"/>
      <c r="B8" s="6"/>
      <c r="C8" s="6"/>
      <c r="D8" s="6"/>
      <c r="E8" s="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="1" customFormat="1" ht="14.25" customHeight="1" spans="1:25">
      <c r="A9" s="6"/>
      <c r="B9" s="6"/>
      <c r="C9" s="6"/>
      <c r="D9" s="6"/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4.25" customHeight="1" spans="1:25">
      <c r="A10" s="14"/>
      <c r="B10" s="14"/>
      <c r="C10" s="14"/>
      <c r="D10" s="15"/>
      <c r="E10" s="1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14.25" customHeight="1"/>
    <row r="12" ht="16.5" customHeight="1" spans="1:7">
      <c r="A12" s="17" t="s">
        <v>283</v>
      </c>
      <c r="B12" s="17"/>
      <c r="C12" s="17"/>
      <c r="D12" s="17"/>
      <c r="E12" s="17"/>
      <c r="F12" s="17"/>
      <c r="G12" s="17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X13" sqref="X13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5" width="15.25" style="1" customWidth="1"/>
    <col min="6" max="6" width="8" style="1" customWidth="1"/>
    <col min="7" max="7" width="6.2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0" t="s">
        <v>284</v>
      </c>
      <c r="AI1" s="10"/>
    </row>
    <row r="2" ht="23.45" customHeight="1" spans="1:35">
      <c r="A2" s="3" t="s">
        <v>285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0" t="s">
        <v>8</v>
      </c>
      <c r="AI3" s="10"/>
    </row>
    <row r="4" ht="14.25" customHeight="1" spans="1:35">
      <c r="A4" s="4" t="s">
        <v>63</v>
      </c>
      <c r="B4" s="4"/>
      <c r="C4" s="4"/>
      <c r="D4" s="4" t="s">
        <v>244</v>
      </c>
      <c r="E4" s="4" t="s">
        <v>277</v>
      </c>
      <c r="F4" s="4" t="s">
        <v>286</v>
      </c>
      <c r="G4" s="4" t="s">
        <v>287</v>
      </c>
      <c r="H4" s="4" t="s">
        <v>288</v>
      </c>
      <c r="I4" s="4" t="s">
        <v>289</v>
      </c>
      <c r="J4" s="4" t="s">
        <v>290</v>
      </c>
      <c r="K4" s="4" t="s">
        <v>291</v>
      </c>
      <c r="L4" s="4" t="s">
        <v>292</v>
      </c>
      <c r="M4" s="4"/>
      <c r="N4" s="4"/>
      <c r="O4" s="4"/>
      <c r="P4" s="4"/>
      <c r="Q4" s="4"/>
      <c r="R4" s="4"/>
      <c r="S4" s="4"/>
      <c r="T4" s="4"/>
      <c r="U4" s="4" t="s">
        <v>293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294</v>
      </c>
    </row>
    <row r="5" ht="29.45" customHeight="1" spans="1:35">
      <c r="A5" s="4" t="s">
        <v>70</v>
      </c>
      <c r="B5" s="4" t="s">
        <v>71</v>
      </c>
      <c r="C5" s="4" t="s">
        <v>72</v>
      </c>
      <c r="D5" s="4"/>
      <c r="E5" s="4"/>
      <c r="F5" s="4"/>
      <c r="G5" s="4"/>
      <c r="H5" s="4"/>
      <c r="I5" s="4"/>
      <c r="J5" s="4"/>
      <c r="K5" s="4"/>
      <c r="L5" s="4" t="s">
        <v>66</v>
      </c>
      <c r="M5" s="4" t="s">
        <v>247</v>
      </c>
      <c r="N5" s="4"/>
      <c r="O5" s="4"/>
      <c r="P5" s="4" t="s">
        <v>248</v>
      </c>
      <c r="Q5" s="4" t="s">
        <v>249</v>
      </c>
      <c r="R5" s="4" t="s">
        <v>250</v>
      </c>
      <c r="S5" s="4" t="s">
        <v>251</v>
      </c>
      <c r="T5" s="4" t="s">
        <v>295</v>
      </c>
      <c r="U5" s="4" t="s">
        <v>14</v>
      </c>
      <c r="V5" s="4" t="s">
        <v>296</v>
      </c>
      <c r="W5" s="4"/>
      <c r="X5" s="4"/>
      <c r="Y5" s="4"/>
      <c r="Z5" s="4"/>
      <c r="AA5" s="4"/>
      <c r="AB5" s="4"/>
      <c r="AC5" s="4"/>
      <c r="AD5" s="4"/>
      <c r="AE5" s="4" t="s">
        <v>297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14</v>
      </c>
      <c r="N6" s="4" t="s">
        <v>298</v>
      </c>
      <c r="O6" s="4" t="s">
        <v>254</v>
      </c>
      <c r="P6" s="4"/>
      <c r="Q6" s="4"/>
      <c r="R6" s="4"/>
      <c r="S6" s="4"/>
      <c r="T6" s="4"/>
      <c r="U6" s="4"/>
      <c r="V6" s="4" t="s">
        <v>73</v>
      </c>
      <c r="W6" s="4" t="s">
        <v>299</v>
      </c>
      <c r="X6" s="4"/>
      <c r="Y6" s="4"/>
      <c r="Z6" s="4"/>
      <c r="AA6" s="4" t="s">
        <v>300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73</v>
      </c>
      <c r="X8" s="4" t="s">
        <v>301</v>
      </c>
      <c r="Y8" s="4" t="s">
        <v>302</v>
      </c>
      <c r="Z8" s="4" t="s">
        <v>303</v>
      </c>
      <c r="AA8" s="4" t="s">
        <v>73</v>
      </c>
      <c r="AB8" s="4" t="s">
        <v>301</v>
      </c>
      <c r="AC8" s="4" t="s">
        <v>302</v>
      </c>
      <c r="AD8" s="4" t="s">
        <v>303</v>
      </c>
      <c r="AE8" s="4" t="s">
        <v>73</v>
      </c>
      <c r="AF8" s="4" t="s">
        <v>301</v>
      </c>
      <c r="AG8" s="4" t="s">
        <v>302</v>
      </c>
      <c r="AH8" s="4" t="s">
        <v>303</v>
      </c>
      <c r="AI8" s="4"/>
    </row>
    <row r="9" ht="14.25" customHeight="1" spans="1:35">
      <c r="A9" s="4" t="s">
        <v>86</v>
      </c>
      <c r="B9" s="4" t="s">
        <v>86</v>
      </c>
      <c r="C9" s="4" t="s">
        <v>86</v>
      </c>
      <c r="D9" s="4" t="s">
        <v>86</v>
      </c>
      <c r="E9" s="4" t="s">
        <v>86</v>
      </c>
      <c r="F9" s="4" t="s">
        <v>86</v>
      </c>
      <c r="G9" s="4" t="s">
        <v>86</v>
      </c>
      <c r="H9" s="4" t="s">
        <v>86</v>
      </c>
      <c r="I9" s="4" t="s">
        <v>86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 t="s">
        <v>14</v>
      </c>
      <c r="F10" s="6"/>
      <c r="G10" s="6"/>
      <c r="H10" s="6"/>
      <c r="I10" s="6"/>
      <c r="J10" s="7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8"/>
    </row>
    <row r="11" ht="22.7" customHeight="1" spans="1:35">
      <c r="A11" s="5"/>
      <c r="B11" s="5"/>
      <c r="C11" s="5"/>
      <c r="D11" s="5"/>
      <c r="E11" s="5"/>
      <c r="F11" s="6"/>
      <c r="G11" s="6"/>
      <c r="H11" s="6"/>
      <c r="I11" s="6"/>
      <c r="J11" s="7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8"/>
    </row>
    <row r="12" s="1" customFormat="1" ht="22.7" customHeight="1" spans="1:35">
      <c r="A12" s="5"/>
      <c r="B12" s="5"/>
      <c r="C12" s="5"/>
      <c r="D12" s="5"/>
      <c r="E12" s="5"/>
      <c r="F12" s="6"/>
      <c r="G12" s="6"/>
      <c r="H12" s="6"/>
      <c r="I12" s="6"/>
      <c r="J12" s="7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8"/>
    </row>
    <row r="13" s="1" customFormat="1" ht="22.7" customHeight="1" spans="1:35">
      <c r="A13" s="5"/>
      <c r="B13" s="5"/>
      <c r="C13" s="5"/>
      <c r="D13" s="5"/>
      <c r="E13" s="5"/>
      <c r="F13" s="6"/>
      <c r="G13" s="6"/>
      <c r="H13" s="6"/>
      <c r="I13" s="6"/>
      <c r="J13" s="7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8"/>
    </row>
    <row r="14" s="1" customFormat="1" ht="22.7" customHeight="1" spans="1:35">
      <c r="A14" s="5"/>
      <c r="B14" s="5"/>
      <c r="C14" s="5"/>
      <c r="D14" s="5"/>
      <c r="E14" s="5"/>
      <c r="F14" s="6"/>
      <c r="G14" s="6"/>
      <c r="H14" s="6"/>
      <c r="I14" s="6"/>
      <c r="J14" s="7"/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8"/>
    </row>
    <row r="15" s="1" customFormat="1" ht="22.7" customHeight="1" spans="1:35">
      <c r="A15" s="5"/>
      <c r="B15" s="5"/>
      <c r="C15" s="5"/>
      <c r="D15" s="5"/>
      <c r="E15" s="5"/>
      <c r="F15" s="6"/>
      <c r="G15" s="6"/>
      <c r="H15" s="6"/>
      <c r="I15" s="6"/>
      <c r="J15" s="7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8"/>
    </row>
    <row r="16" s="1" customFormat="1" ht="22.7" customHeight="1" spans="1:35">
      <c r="A16" s="5"/>
      <c r="B16" s="5"/>
      <c r="C16" s="5"/>
      <c r="D16" s="5"/>
      <c r="E16" s="5"/>
      <c r="F16" s="6"/>
      <c r="G16" s="6"/>
      <c r="H16" s="6"/>
      <c r="I16" s="6"/>
      <c r="J16" s="7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8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118055555555556" right="0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A20" sqref="A20"/>
    </sheetView>
  </sheetViews>
  <sheetFormatPr defaultColWidth="10" defaultRowHeight="13.5"/>
  <cols>
    <col min="1" max="1" width="28.375" style="22" customWidth="1"/>
    <col min="2" max="2" width="11.25" style="22" customWidth="1"/>
    <col min="3" max="3" width="41" style="22" customWidth="1"/>
    <col min="4" max="4" width="12.125" style="22" customWidth="1"/>
    <col min="5" max="5" width="15.5" style="22" customWidth="1"/>
    <col min="6" max="6" width="12.875" style="22" customWidth="1"/>
    <col min="7" max="7" width="14" style="22" customWidth="1"/>
    <col min="8" max="21" width="9.75" style="22" customWidth="1"/>
    <col min="22" max="16384" width="10" style="22"/>
  </cols>
  <sheetData>
    <row r="1" s="22" customFormat="1" spans="1:20">
      <c r="A1" s="10"/>
      <c r="B1" s="2"/>
      <c r="C1" s="2"/>
      <c r="D1" s="2"/>
      <c r="E1" s="2"/>
      <c r="F1" s="2"/>
      <c r="G1" s="10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22" customFormat="1" ht="19.5" spans="1:20">
      <c r="A2" s="3" t="s">
        <v>7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="22" customFormat="1" spans="1:7">
      <c r="A3" s="2"/>
      <c r="B3" s="2"/>
      <c r="C3" s="2"/>
      <c r="D3" s="2"/>
      <c r="E3" s="2"/>
      <c r="F3" s="2"/>
      <c r="G3" s="10" t="s">
        <v>8</v>
      </c>
    </row>
    <row r="4" s="22" customFormat="1" spans="1:7">
      <c r="A4" s="68" t="s">
        <v>9</v>
      </c>
      <c r="B4" s="68"/>
      <c r="C4" s="68" t="s">
        <v>10</v>
      </c>
      <c r="D4" s="68"/>
      <c r="E4" s="68"/>
      <c r="F4" s="68"/>
      <c r="G4" s="68"/>
    </row>
    <row r="5" s="22" customFormat="1" spans="1:7">
      <c r="A5" s="4" t="s">
        <v>11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</row>
    <row r="6" s="22" customFormat="1" spans="1:7">
      <c r="A6" s="8" t="s">
        <v>18</v>
      </c>
      <c r="B6" s="69">
        <f>[1]住建局!B6+[1]房管所!B6+[1]路灯所!B6+[1]人防中心!B6+[1]市政中心!B6+[1]档案馆!B6+[1]园林!B6+[1]质监站!B6</f>
        <v>2553.407038</v>
      </c>
      <c r="C6" s="8" t="s">
        <v>19</v>
      </c>
      <c r="D6" s="69">
        <f t="shared" ref="D6:D14" si="0">SUM(E6:G6)</f>
        <v>0</v>
      </c>
      <c r="E6" s="69"/>
      <c r="F6" s="69"/>
      <c r="G6" s="69"/>
    </row>
    <row r="7" s="22" customFormat="1" spans="1:7">
      <c r="A7" s="8" t="s">
        <v>20</v>
      </c>
      <c r="B7" s="69">
        <v>1275</v>
      </c>
      <c r="C7" s="8" t="s">
        <v>21</v>
      </c>
      <c r="D7" s="69">
        <f t="shared" si="0"/>
        <v>0</v>
      </c>
      <c r="E7" s="69"/>
      <c r="F7" s="69"/>
      <c r="G7" s="69"/>
    </row>
    <row r="8" s="22" customFormat="1" spans="1:7">
      <c r="A8" s="8" t="s">
        <v>22</v>
      </c>
      <c r="B8" s="69"/>
      <c r="C8" s="8" t="s">
        <v>23</v>
      </c>
      <c r="D8" s="69">
        <f t="shared" si="0"/>
        <v>0</v>
      </c>
      <c r="E8" s="69"/>
      <c r="F8" s="69"/>
      <c r="G8" s="69"/>
    </row>
    <row r="9" s="22" customFormat="1" spans="1:7">
      <c r="A9" s="8"/>
      <c r="B9" s="69"/>
      <c r="C9" s="8" t="s">
        <v>24</v>
      </c>
      <c r="D9" s="69">
        <f t="shared" si="0"/>
        <v>0</v>
      </c>
      <c r="E9" s="69"/>
      <c r="F9" s="69"/>
      <c r="G9" s="69"/>
    </row>
    <row r="10" s="22" customFormat="1" spans="1:7">
      <c r="A10" s="8"/>
      <c r="B10" s="69"/>
      <c r="C10" s="8" t="s">
        <v>25</v>
      </c>
      <c r="D10" s="69">
        <f t="shared" si="0"/>
        <v>0</v>
      </c>
      <c r="E10" s="69"/>
      <c r="F10" s="69"/>
      <c r="G10" s="69"/>
    </row>
    <row r="11" s="22" customFormat="1" spans="1:7">
      <c r="A11" s="8"/>
      <c r="B11" s="69"/>
      <c r="C11" s="8" t="s">
        <v>26</v>
      </c>
      <c r="D11" s="69">
        <f t="shared" si="0"/>
        <v>0</v>
      </c>
      <c r="E11" s="69"/>
      <c r="F11" s="69"/>
      <c r="G11" s="69"/>
    </row>
    <row r="12" s="22" customFormat="1" spans="1:7">
      <c r="A12" s="8"/>
      <c r="B12" s="69"/>
      <c r="C12" s="8" t="s">
        <v>27</v>
      </c>
      <c r="D12" s="69">
        <f t="shared" si="0"/>
        <v>0</v>
      </c>
      <c r="E12" s="69"/>
      <c r="F12" s="69"/>
      <c r="G12" s="69"/>
    </row>
    <row r="13" s="22" customFormat="1" spans="1:7">
      <c r="A13" s="8"/>
      <c r="B13" s="69"/>
      <c r="C13" s="8" t="s">
        <v>28</v>
      </c>
      <c r="D13" s="69">
        <f t="shared" si="0"/>
        <v>189.754759</v>
      </c>
      <c r="E13" s="69">
        <f>[1]住建局!E13+[1]房管所!E13+[1]路灯所!E13+[1]人防中心!E13+[1]市政中心!E13+[1]档案馆!E13+[1]园林!E13+[1]质监站!E13</f>
        <v>189.754759</v>
      </c>
      <c r="F13" s="69"/>
      <c r="G13" s="69"/>
    </row>
    <row r="14" s="22" customFormat="1" spans="1:7">
      <c r="A14" s="8"/>
      <c r="B14" s="69"/>
      <c r="C14" s="8" t="s">
        <v>29</v>
      </c>
      <c r="D14" s="69">
        <f t="shared" si="0"/>
        <v>62.535053</v>
      </c>
      <c r="E14" s="69">
        <f>[1]住建局!E14+[1]房管所!E14+[1]路灯所!E14+[1]人防中心!E14+[1]市政中心!E14+[1]档案馆!E14+[1]园林!E14+[1]质监站!E14</f>
        <v>62.535053</v>
      </c>
      <c r="F14" s="69"/>
      <c r="G14" s="69"/>
    </row>
    <row r="15" s="22" customFormat="1" spans="1:7">
      <c r="A15" s="8"/>
      <c r="B15" s="69"/>
      <c r="C15" s="8" t="s">
        <v>30</v>
      </c>
      <c r="D15" s="69" t="s">
        <v>31</v>
      </c>
      <c r="E15" s="69" t="s">
        <v>32</v>
      </c>
      <c r="F15" s="69"/>
      <c r="G15" s="69"/>
    </row>
    <row r="16" s="22" customFormat="1" spans="1:7">
      <c r="A16" s="8"/>
      <c r="B16" s="69"/>
      <c r="C16" s="8" t="s">
        <v>33</v>
      </c>
      <c r="D16" s="69">
        <f t="shared" ref="D16:D33" si="1">SUM(E16:G16)</f>
        <v>3205.956623</v>
      </c>
      <c r="E16" s="69">
        <f>[1]住建局!E16+[1]园林!E16+[1]路灯所!E16+[1]人防中心!E16+[1]市政中心!E16+[1]档案馆!E16+[1]质监站!E16</f>
        <v>1956.456623</v>
      </c>
      <c r="F16" s="69">
        <v>1249.5</v>
      </c>
      <c r="G16" s="69"/>
    </row>
    <row r="17" s="22" customFormat="1" spans="1:7">
      <c r="A17" s="8"/>
      <c r="B17" s="69"/>
      <c r="C17" s="8" t="s">
        <v>34</v>
      </c>
      <c r="D17" s="69">
        <f t="shared" si="1"/>
        <v>0</v>
      </c>
      <c r="E17" s="69"/>
      <c r="F17" s="69"/>
      <c r="G17" s="69"/>
    </row>
    <row r="18" s="22" customFormat="1" spans="1:7">
      <c r="A18" s="8"/>
      <c r="B18" s="69"/>
      <c r="C18" s="8" t="s">
        <v>35</v>
      </c>
      <c r="D18" s="69">
        <f t="shared" si="1"/>
        <v>0</v>
      </c>
      <c r="E18" s="69"/>
      <c r="F18" s="69"/>
      <c r="G18" s="69"/>
    </row>
    <row r="19" s="22" customFormat="1" spans="1:7">
      <c r="A19" s="8"/>
      <c r="B19" s="69"/>
      <c r="C19" s="8" t="s">
        <v>36</v>
      </c>
      <c r="D19" s="69">
        <f t="shared" si="1"/>
        <v>0</v>
      </c>
      <c r="E19" s="69"/>
      <c r="F19" s="69"/>
      <c r="G19" s="69"/>
    </row>
    <row r="20" s="22" customFormat="1" spans="1:7">
      <c r="A20" s="8"/>
      <c r="B20" s="69"/>
      <c r="C20" s="8" t="s">
        <v>37</v>
      </c>
      <c r="D20" s="69">
        <f t="shared" si="1"/>
        <v>0</v>
      </c>
      <c r="E20" s="69"/>
      <c r="F20" s="69"/>
      <c r="G20" s="69"/>
    </row>
    <row r="21" s="22" customFormat="1" spans="1:7">
      <c r="A21" s="8"/>
      <c r="B21" s="69"/>
      <c r="C21" s="8" t="s">
        <v>38</v>
      </c>
      <c r="D21" s="69">
        <f t="shared" si="1"/>
        <v>0</v>
      </c>
      <c r="E21" s="69"/>
      <c r="F21" s="69"/>
      <c r="G21" s="69"/>
    </row>
    <row r="22" s="22" customFormat="1" spans="1:7">
      <c r="A22" s="8"/>
      <c r="B22" s="69"/>
      <c r="C22" s="8" t="s">
        <v>39</v>
      </c>
      <c r="D22" s="69">
        <f t="shared" si="1"/>
        <v>0</v>
      </c>
      <c r="E22" s="69"/>
      <c r="F22" s="69"/>
      <c r="G22" s="69"/>
    </row>
    <row r="23" s="22" customFormat="1" spans="1:7">
      <c r="A23" s="8"/>
      <c r="B23" s="69"/>
      <c r="C23" s="8" t="s">
        <v>40</v>
      </c>
      <c r="D23" s="69">
        <f t="shared" si="1"/>
        <v>0</v>
      </c>
      <c r="E23" s="69"/>
      <c r="F23" s="69"/>
      <c r="G23" s="69"/>
    </row>
    <row r="24" s="22" customFormat="1" spans="1:7">
      <c r="A24" s="8"/>
      <c r="B24" s="69"/>
      <c r="C24" s="8" t="s">
        <v>41</v>
      </c>
      <c r="D24" s="69">
        <f t="shared" si="1"/>
        <v>344.667003</v>
      </c>
      <c r="E24" s="69">
        <f>[1]住建局!E24+[1]房管所!E24+[1]园林!E24+[1]路灯所!E24+[1]人防中心!E24+[1]市政中心!E24+[1]档案馆!E24+[1]质监站!E24</f>
        <v>344.667003</v>
      </c>
      <c r="F24" s="69"/>
      <c r="G24" s="69"/>
    </row>
    <row r="25" s="22" customFormat="1" spans="1:7">
      <c r="A25" s="8"/>
      <c r="B25" s="69"/>
      <c r="C25" s="8" t="s">
        <v>42</v>
      </c>
      <c r="D25" s="69">
        <f t="shared" si="1"/>
        <v>0</v>
      </c>
      <c r="E25" s="69"/>
      <c r="F25" s="69"/>
      <c r="G25" s="69"/>
    </row>
    <row r="26" s="22" customFormat="1" spans="1:7">
      <c r="A26" s="8"/>
      <c r="B26" s="69"/>
      <c r="C26" s="8" t="s">
        <v>43</v>
      </c>
      <c r="D26" s="69">
        <f t="shared" si="1"/>
        <v>0</v>
      </c>
      <c r="E26" s="69"/>
      <c r="F26" s="69"/>
      <c r="G26" s="69"/>
    </row>
    <row r="27" s="22" customFormat="1" spans="1:7">
      <c r="A27" s="8"/>
      <c r="B27" s="69"/>
      <c r="C27" s="8" t="s">
        <v>44</v>
      </c>
      <c r="D27" s="69">
        <f t="shared" si="1"/>
        <v>0</v>
      </c>
      <c r="E27" s="69"/>
      <c r="F27" s="69"/>
      <c r="G27" s="69"/>
    </row>
    <row r="28" s="22" customFormat="1" spans="1:7">
      <c r="A28" s="8"/>
      <c r="B28" s="69"/>
      <c r="C28" s="8" t="s">
        <v>45</v>
      </c>
      <c r="D28" s="69">
        <f t="shared" si="1"/>
        <v>0</v>
      </c>
      <c r="E28" s="69"/>
      <c r="F28" s="69"/>
      <c r="G28" s="69"/>
    </row>
    <row r="29" s="22" customFormat="1" spans="1:7">
      <c r="A29" s="8"/>
      <c r="B29" s="69"/>
      <c r="C29" s="8" t="s">
        <v>46</v>
      </c>
      <c r="D29" s="69">
        <f t="shared" si="1"/>
        <v>25.5</v>
      </c>
      <c r="E29" s="69"/>
      <c r="F29" s="69">
        <v>25.5</v>
      </c>
      <c r="G29" s="69"/>
    </row>
    <row r="30" s="22" customFormat="1" spans="1:7">
      <c r="A30" s="8"/>
      <c r="B30" s="69"/>
      <c r="C30" s="8" t="s">
        <v>47</v>
      </c>
      <c r="D30" s="69">
        <f t="shared" si="1"/>
        <v>0</v>
      </c>
      <c r="E30" s="69"/>
      <c r="F30" s="69"/>
      <c r="G30" s="69"/>
    </row>
    <row r="31" s="22" customFormat="1" spans="1:7">
      <c r="A31" s="8"/>
      <c r="B31" s="69"/>
      <c r="C31" s="8" t="s">
        <v>48</v>
      </c>
      <c r="D31" s="69">
        <f t="shared" si="1"/>
        <v>0</v>
      </c>
      <c r="E31" s="69"/>
      <c r="F31" s="69"/>
      <c r="G31" s="69"/>
    </row>
    <row r="32" s="22" customFormat="1" spans="1:7">
      <c r="A32" s="8"/>
      <c r="B32" s="69"/>
      <c r="C32" s="8" t="s">
        <v>49</v>
      </c>
      <c r="D32" s="69">
        <f t="shared" si="1"/>
        <v>0</v>
      </c>
      <c r="E32" s="69"/>
      <c r="F32" s="69"/>
      <c r="G32" s="69"/>
    </row>
    <row r="33" s="22" customFormat="1" spans="1:7">
      <c r="A33" s="8"/>
      <c r="B33" s="69"/>
      <c r="C33" s="8" t="s">
        <v>50</v>
      </c>
      <c r="D33" s="69">
        <f t="shared" si="1"/>
        <v>0</v>
      </c>
      <c r="E33" s="69"/>
      <c r="F33" s="69"/>
      <c r="G33" s="69"/>
    </row>
    <row r="34" s="22" customFormat="1" spans="1:7">
      <c r="A34" s="68" t="s">
        <v>51</v>
      </c>
      <c r="B34" s="69">
        <f t="shared" ref="B34:G34" si="2">SUM(B6:B33)</f>
        <v>3828.407038</v>
      </c>
      <c r="C34" s="68" t="s">
        <v>52</v>
      </c>
      <c r="D34" s="69">
        <f t="shared" si="2"/>
        <v>3828.413438</v>
      </c>
      <c r="E34" s="69">
        <f t="shared" si="2"/>
        <v>2553.413438</v>
      </c>
      <c r="F34" s="69">
        <f t="shared" si="2"/>
        <v>1275</v>
      </c>
      <c r="G34" s="69">
        <f t="shared" si="2"/>
        <v>0</v>
      </c>
    </row>
    <row r="35" s="22" customFormat="1" spans="1:7">
      <c r="A35" s="8" t="s">
        <v>53</v>
      </c>
      <c r="B35" s="69">
        <f>SUM(B36:B38)</f>
        <v>0</v>
      </c>
      <c r="C35" s="8" t="s">
        <v>54</v>
      </c>
      <c r="D35" s="69"/>
      <c r="E35" s="69"/>
      <c r="F35" s="69"/>
      <c r="G35" s="69"/>
    </row>
    <row r="36" s="22" customFormat="1" spans="1:7">
      <c r="A36" s="8" t="s">
        <v>55</v>
      </c>
      <c r="B36" s="69"/>
      <c r="C36" s="8"/>
      <c r="D36" s="69"/>
      <c r="E36" s="69"/>
      <c r="F36" s="69"/>
      <c r="G36" s="69"/>
    </row>
    <row r="37" s="22" customFormat="1" spans="1:7">
      <c r="A37" s="8" t="s">
        <v>56</v>
      </c>
      <c r="B37" s="69"/>
      <c r="C37" s="8"/>
      <c r="D37" s="69"/>
      <c r="E37" s="69"/>
      <c r="F37" s="69"/>
      <c r="G37" s="69"/>
    </row>
    <row r="38" s="22" customFormat="1" spans="1:7">
      <c r="A38" s="8" t="s">
        <v>57</v>
      </c>
      <c r="B38" s="69"/>
      <c r="C38" s="8"/>
      <c r="D38" s="69"/>
      <c r="E38" s="69"/>
      <c r="F38" s="69"/>
      <c r="G38" s="69"/>
    </row>
    <row r="39" s="22" customFormat="1" spans="1:7">
      <c r="A39" s="68" t="s">
        <v>58</v>
      </c>
      <c r="B39" s="69">
        <f t="shared" ref="B39:G39" si="3">B34+B35</f>
        <v>3828.407038</v>
      </c>
      <c r="C39" s="68" t="s">
        <v>59</v>
      </c>
      <c r="D39" s="69">
        <f t="shared" si="3"/>
        <v>3828.413438</v>
      </c>
      <c r="E39" s="69">
        <f t="shared" si="3"/>
        <v>2553.413438</v>
      </c>
      <c r="F39" s="69">
        <f t="shared" si="3"/>
        <v>1275</v>
      </c>
      <c r="G39" s="69">
        <f t="shared" si="3"/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zoomScale="120" zoomScaleNormal="120" workbookViewId="0">
      <selection activeCell="H12" sqref="H12"/>
    </sheetView>
  </sheetViews>
  <sheetFormatPr defaultColWidth="10" defaultRowHeight="13.5"/>
  <cols>
    <col min="1" max="1" width="3.5" style="22" customWidth="1"/>
    <col min="2" max="3" width="3.125" style="22" customWidth="1"/>
    <col min="4" max="4" width="3.5" style="22" customWidth="1"/>
    <col min="5" max="5" width="22.125" style="22" customWidth="1"/>
    <col min="6" max="6" width="7.5" style="22" customWidth="1"/>
    <col min="7" max="7" width="7.625" style="22" customWidth="1"/>
    <col min="8" max="8" width="7.75" style="22" customWidth="1"/>
    <col min="9" max="9" width="6.375" style="22" customWidth="1"/>
    <col min="10" max="10" width="6" style="22" customWidth="1"/>
    <col min="11" max="11" width="4.375" style="22" customWidth="1"/>
    <col min="12" max="12" width="7.75" style="22" customWidth="1"/>
    <col min="13" max="13" width="6" style="22" customWidth="1"/>
    <col min="14" max="14" width="7.75" style="22" customWidth="1"/>
    <col min="15" max="15" width="5" style="22" customWidth="1"/>
    <col min="16" max="16" width="4.625" style="22" customWidth="1"/>
    <col min="17" max="17" width="7.39166666666667" style="22" customWidth="1"/>
    <col min="18" max="18" width="5.375" style="22" customWidth="1"/>
    <col min="19" max="19" width="4.625" style="22" customWidth="1"/>
    <col min="20" max="20" width="4.125" style="22" customWidth="1"/>
    <col min="21" max="22" width="4.375" style="22" customWidth="1"/>
    <col min="23" max="23" width="3.25" style="22" customWidth="1"/>
    <col min="24" max="24" width="3.375" style="22" customWidth="1"/>
    <col min="25" max="25" width="3.25" style="22" customWidth="1"/>
    <col min="26" max="26" width="9.75" style="22" customWidth="1"/>
    <col min="27" max="27" width="11.5" style="22"/>
    <col min="28" max="16384" width="10" style="22"/>
  </cols>
  <sheetData>
    <row r="1" s="22" customFormat="1" customHeight="1" spans="1: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 t="s">
        <v>61</v>
      </c>
      <c r="Y1" s="10"/>
    </row>
    <row r="2" s="22" customFormat="1" ht="19.5" customHeight="1" spans="1:25">
      <c r="A2" s="3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22" customFormat="1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7" t="s">
        <v>8</v>
      </c>
      <c r="X3" s="37"/>
      <c r="Y3" s="37"/>
    </row>
    <row r="4" s="22" customFormat="1" ht="14.25" customHeight="1" spans="1:25">
      <c r="A4" s="4" t="s">
        <v>63</v>
      </c>
      <c r="B4" s="4"/>
      <c r="C4" s="4"/>
      <c r="D4" s="4" t="s">
        <v>64</v>
      </c>
      <c r="E4" s="4" t="s">
        <v>65</v>
      </c>
      <c r="F4" s="4" t="s">
        <v>66</v>
      </c>
      <c r="G4" s="4" t="s">
        <v>67</v>
      </c>
      <c r="H4" s="4"/>
      <c r="I4" s="4"/>
      <c r="J4" s="4"/>
      <c r="K4" s="4"/>
      <c r="L4" s="4" t="s">
        <v>68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69</v>
      </c>
      <c r="X4" s="4"/>
      <c r="Y4" s="4"/>
    </row>
    <row r="5" s="22" customFormat="1" ht="70.5" customHeight="1" spans="1:25">
      <c r="A5" s="4" t="s">
        <v>70</v>
      </c>
      <c r="B5" s="4" t="s">
        <v>71</v>
      </c>
      <c r="C5" s="4" t="s">
        <v>72</v>
      </c>
      <c r="D5" s="4"/>
      <c r="E5" s="4"/>
      <c r="F5" s="4"/>
      <c r="G5" s="4" t="s">
        <v>73</v>
      </c>
      <c r="H5" s="4" t="s">
        <v>74</v>
      </c>
      <c r="I5" s="4" t="s">
        <v>75</v>
      </c>
      <c r="J5" s="4" t="s">
        <v>76</v>
      </c>
      <c r="K5" s="4" t="s">
        <v>77</v>
      </c>
      <c r="L5" s="4" t="s">
        <v>73</v>
      </c>
      <c r="M5" s="4" t="s">
        <v>74</v>
      </c>
      <c r="N5" s="4" t="s">
        <v>75</v>
      </c>
      <c r="O5" s="4" t="s">
        <v>76</v>
      </c>
      <c r="P5" s="4" t="s">
        <v>78</v>
      </c>
      <c r="Q5" s="4" t="s">
        <v>79</v>
      </c>
      <c r="R5" s="4" t="s">
        <v>80</v>
      </c>
      <c r="S5" s="4" t="s">
        <v>81</v>
      </c>
      <c r="T5" s="4" t="s">
        <v>82</v>
      </c>
      <c r="U5" s="4" t="s">
        <v>77</v>
      </c>
      <c r="V5" s="4" t="s">
        <v>83</v>
      </c>
      <c r="W5" s="4" t="s">
        <v>73</v>
      </c>
      <c r="X5" s="4" t="s">
        <v>67</v>
      </c>
      <c r="Y5" s="4" t="s">
        <v>84</v>
      </c>
    </row>
    <row r="6" s="22" customFormat="1" ht="14.25" customHeight="1" spans="1:25">
      <c r="A6" s="4" t="s">
        <v>85</v>
      </c>
      <c r="B6" s="4" t="s">
        <v>85</v>
      </c>
      <c r="C6" s="4" t="s">
        <v>85</v>
      </c>
      <c r="D6" s="4" t="s">
        <v>86</v>
      </c>
      <c r="E6" s="4" t="s">
        <v>86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22" customFormat="1" ht="14.25" customHeight="1" spans="1:25">
      <c r="A7" s="5"/>
      <c r="B7" s="5"/>
      <c r="C7" s="5"/>
      <c r="D7" s="5"/>
      <c r="E7" s="5" t="s">
        <v>14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="22" customFormat="1" ht="14.25" customHeight="1" spans="1:25">
      <c r="A8" s="5"/>
      <c r="B8" s="5"/>
      <c r="C8" s="5"/>
      <c r="D8" s="5"/>
      <c r="E8" s="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="22" customFormat="1" ht="14.25" customHeight="1" spans="1:25">
      <c r="A9" s="5"/>
      <c r="B9" s="5"/>
      <c r="C9" s="5"/>
      <c r="D9" s="5" t="s">
        <v>87</v>
      </c>
      <c r="E9" s="5" t="s">
        <v>88</v>
      </c>
      <c r="F9" s="9">
        <f t="shared" ref="F9:F22" si="0">G9+L9</f>
        <v>2553.409897</v>
      </c>
      <c r="G9" s="63">
        <f>SUM(G10:G22)</f>
        <v>1017.969897</v>
      </c>
      <c r="H9" s="9">
        <f t="shared" ref="H9:K9" si="1">H10+H11+H12+H13+H14+H15+H16+H17+H18+H19+H20+H21+H22</f>
        <v>850.59785</v>
      </c>
      <c r="I9" s="9">
        <f t="shared" si="1"/>
        <v>126.126167</v>
      </c>
      <c r="J9" s="9">
        <f t="shared" si="1"/>
        <v>41.24588</v>
      </c>
      <c r="K9" s="9">
        <f t="shared" si="1"/>
        <v>0</v>
      </c>
      <c r="L9" s="63">
        <f>SUM(M9:V9)</f>
        <v>1535.44</v>
      </c>
      <c r="M9" s="9">
        <f t="shared" ref="M9:V9" si="2">SUM(M10:M22)</f>
        <v>657.77</v>
      </c>
      <c r="N9" s="9">
        <f>N16+N17+N19+N20</f>
        <v>733.33</v>
      </c>
      <c r="O9" s="9">
        <f t="shared" si="2"/>
        <v>0</v>
      </c>
      <c r="P9" s="9">
        <f t="shared" si="2"/>
        <v>0</v>
      </c>
      <c r="Q9" s="9">
        <f t="shared" si="2"/>
        <v>142</v>
      </c>
      <c r="R9" s="9">
        <f t="shared" si="2"/>
        <v>0</v>
      </c>
      <c r="S9" s="9">
        <f t="shared" si="2"/>
        <v>0</v>
      </c>
      <c r="T9" s="9">
        <f t="shared" si="2"/>
        <v>0</v>
      </c>
      <c r="U9" s="9">
        <f t="shared" si="2"/>
        <v>0</v>
      </c>
      <c r="V9" s="9">
        <f t="shared" si="2"/>
        <v>2.34</v>
      </c>
      <c r="W9" s="9"/>
      <c r="X9" s="9"/>
      <c r="Y9" s="9"/>
    </row>
    <row r="10" s="22" customFormat="1" ht="19" customHeight="1" spans="1:25">
      <c r="A10" s="5" t="s">
        <v>89</v>
      </c>
      <c r="B10" s="5" t="s">
        <v>90</v>
      </c>
      <c r="C10" s="5" t="s">
        <v>91</v>
      </c>
      <c r="D10" s="5" t="s">
        <v>92</v>
      </c>
      <c r="E10" s="5" t="s">
        <v>93</v>
      </c>
      <c r="F10" s="9">
        <f t="shared" si="0"/>
        <v>38.32188</v>
      </c>
      <c r="G10" s="9">
        <f t="shared" ref="G10:G22" si="3">H10+I10+J10+K10</f>
        <v>38.32188</v>
      </c>
      <c r="H10" s="9"/>
      <c r="I10" s="9"/>
      <c r="J10" s="9">
        <f>[1]住建局2!J10+[1]房管所2!J10+[1]园林所2!J9+[1]质监站2!J10+[1]路灯所2!J10+[1]人防中心2!J10+[1]市政中心2!J10</f>
        <v>38.32188</v>
      </c>
      <c r="K10" s="9"/>
      <c r="L10" s="9">
        <f t="shared" ref="L10:L22" si="4">M10+N10+O10+P10+Q10+R10+S10+T10+U10+V10</f>
        <v>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="22" customFormat="1" ht="23" customHeight="1" spans="1:25">
      <c r="A11" s="5" t="s">
        <v>89</v>
      </c>
      <c r="B11" s="5" t="s">
        <v>90</v>
      </c>
      <c r="C11" s="5" t="s">
        <v>90</v>
      </c>
      <c r="D11" s="5" t="s">
        <v>92</v>
      </c>
      <c r="E11" s="5" t="s">
        <v>94</v>
      </c>
      <c r="F11" s="9">
        <f t="shared" si="0"/>
        <v>105.679338</v>
      </c>
      <c r="G11" s="9">
        <f t="shared" si="3"/>
        <v>105.679338</v>
      </c>
      <c r="H11" s="9">
        <f>[1]住建局2!H11+[1]房管所2!H11+[1]园林所2!H10+[1]质监站2!H11+[1]路灯所2!H11+[1]人防中心2!H11+[1]市政中心2!H11+[1]档案馆2!H10</f>
        <v>105.679338</v>
      </c>
      <c r="I11" s="9"/>
      <c r="J11" s="9"/>
      <c r="K11" s="9"/>
      <c r="L11" s="9">
        <f t="shared" si="4"/>
        <v>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="22" customFormat="1" ht="22" customHeight="1" spans="1:25">
      <c r="A12" s="5" t="s">
        <v>89</v>
      </c>
      <c r="B12" s="5" t="s">
        <v>90</v>
      </c>
      <c r="C12" s="5" t="s">
        <v>95</v>
      </c>
      <c r="D12" s="5" t="s">
        <v>92</v>
      </c>
      <c r="E12" s="5" t="s">
        <v>96</v>
      </c>
      <c r="F12" s="9">
        <f t="shared" si="0"/>
        <v>45.73</v>
      </c>
      <c r="G12" s="9">
        <f t="shared" si="3"/>
        <v>45.73</v>
      </c>
      <c r="H12" s="9">
        <v>45.73</v>
      </c>
      <c r="I12" s="9"/>
      <c r="J12" s="9"/>
      <c r="K12" s="9"/>
      <c r="L12" s="9">
        <f t="shared" si="4"/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="22" customFormat="1" ht="14.25" customHeight="1" spans="1:25">
      <c r="A13" s="5" t="s">
        <v>97</v>
      </c>
      <c r="B13" s="5" t="s">
        <v>98</v>
      </c>
      <c r="C13" s="5" t="s">
        <v>91</v>
      </c>
      <c r="D13" s="5" t="s">
        <v>92</v>
      </c>
      <c r="E13" s="5" t="s">
        <v>99</v>
      </c>
      <c r="F13" s="9">
        <f t="shared" si="0"/>
        <v>54.471053</v>
      </c>
      <c r="G13" s="9">
        <f t="shared" si="3"/>
        <v>54.471053</v>
      </c>
      <c r="H13" s="9">
        <f>[1]住建局2!H13+[1]房管所2!H13+[1]园林所2!H12+[1]质监站2!H15+[1]路灯所2!H13+[1]人防中心2!H13+[1]市政中心2!H13+[1]档案馆2!H12</f>
        <v>54.471053</v>
      </c>
      <c r="I13" s="9"/>
      <c r="J13" s="9"/>
      <c r="K13" s="9"/>
      <c r="L13" s="9">
        <f t="shared" si="4"/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="22" customFormat="1" ht="14.25" customHeight="1" spans="1:25">
      <c r="A14" s="5" t="s">
        <v>97</v>
      </c>
      <c r="B14" s="5" t="s">
        <v>98</v>
      </c>
      <c r="C14" s="5" t="s">
        <v>100</v>
      </c>
      <c r="D14" s="5" t="s">
        <v>92</v>
      </c>
      <c r="E14" s="5" t="s">
        <v>101</v>
      </c>
      <c r="F14" s="9">
        <f t="shared" si="0"/>
        <v>8.09</v>
      </c>
      <c r="G14" s="9">
        <f t="shared" si="3"/>
        <v>8.09</v>
      </c>
      <c r="H14" s="9">
        <f>[1]住建局2!H14+[1]质监站2!H16</f>
        <v>6.04</v>
      </c>
      <c r="I14" s="9"/>
      <c r="J14" s="9">
        <f>[1]住建局2!J14+[1]质监站2!J16</f>
        <v>2.05</v>
      </c>
      <c r="K14" s="9"/>
      <c r="L14" s="9">
        <f t="shared" si="4"/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="22" customFormat="1" ht="23" customHeight="1" spans="1:25">
      <c r="A15" s="5" t="s">
        <v>102</v>
      </c>
      <c r="B15" s="5" t="s">
        <v>91</v>
      </c>
      <c r="C15" s="5" t="s">
        <v>91</v>
      </c>
      <c r="D15" s="5" t="s">
        <v>92</v>
      </c>
      <c r="E15" s="5" t="s">
        <v>103</v>
      </c>
      <c r="F15" s="9">
        <f t="shared" si="0"/>
        <v>146.848</v>
      </c>
      <c r="G15" s="9">
        <f t="shared" si="3"/>
        <v>146.848</v>
      </c>
      <c r="H15" s="9">
        <f>[1]住建局2!H15</f>
        <v>115.99</v>
      </c>
      <c r="I15" s="9">
        <f>[1]住建局2!I15</f>
        <v>30.84</v>
      </c>
      <c r="J15" s="9">
        <f>[1]住建局2!J15</f>
        <v>0.018</v>
      </c>
      <c r="K15" s="9"/>
      <c r="L15" s="9">
        <f t="shared" si="4"/>
        <v>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="22" customFormat="1" ht="23" customHeight="1" spans="1:25">
      <c r="A16" s="5" t="s">
        <v>102</v>
      </c>
      <c r="B16" s="5" t="s">
        <v>91</v>
      </c>
      <c r="C16" s="5" t="s">
        <v>95</v>
      </c>
      <c r="D16" s="5"/>
      <c r="E16" s="5" t="s">
        <v>104</v>
      </c>
      <c r="F16" s="9">
        <f t="shared" si="0"/>
        <v>81.73</v>
      </c>
      <c r="G16" s="9">
        <f t="shared" si="3"/>
        <v>77.63</v>
      </c>
      <c r="H16" s="64">
        <f>[1]质监站2!H19</f>
        <v>60.33</v>
      </c>
      <c r="I16" s="64">
        <f>[1]质监站2!I19</f>
        <v>16.53</v>
      </c>
      <c r="J16" s="64">
        <f>[1]质监站2!J19</f>
        <v>0.77</v>
      </c>
      <c r="K16" s="9"/>
      <c r="L16" s="9">
        <f t="shared" si="4"/>
        <v>4.1</v>
      </c>
      <c r="M16" s="9"/>
      <c r="N16" s="67" t="str">
        <f>[1]质监站2!N19</f>
        <v>4.10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="22" customFormat="1" ht="23" customHeight="1" spans="1:25">
      <c r="A17" s="5" t="s">
        <v>102</v>
      </c>
      <c r="B17" s="5" t="s">
        <v>91</v>
      </c>
      <c r="C17" s="5" t="s">
        <v>105</v>
      </c>
      <c r="D17" s="5" t="s">
        <v>92</v>
      </c>
      <c r="E17" s="5" t="s">
        <v>106</v>
      </c>
      <c r="F17" s="9">
        <f t="shared" si="0"/>
        <v>108.07</v>
      </c>
      <c r="G17" s="9">
        <f t="shared" si="3"/>
        <v>0</v>
      </c>
      <c r="H17" s="9"/>
      <c r="I17" s="9"/>
      <c r="J17" s="9"/>
      <c r="K17" s="9"/>
      <c r="L17" s="9">
        <f t="shared" si="4"/>
        <v>108.07</v>
      </c>
      <c r="M17" s="67">
        <v>92.51</v>
      </c>
      <c r="N17" s="67">
        <f>[1]住建局2!N16</f>
        <v>15.56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="22" customFormat="1" ht="23" customHeight="1" spans="1:25">
      <c r="A18" s="5" t="s">
        <v>102</v>
      </c>
      <c r="B18" s="5" t="s">
        <v>91</v>
      </c>
      <c r="C18" s="5" t="s">
        <v>107</v>
      </c>
      <c r="D18" s="5"/>
      <c r="E18" s="65" t="s">
        <v>108</v>
      </c>
      <c r="F18" s="9">
        <f t="shared" si="0"/>
        <v>195.466623</v>
      </c>
      <c r="G18" s="9">
        <f t="shared" si="3"/>
        <v>195.466623</v>
      </c>
      <c r="H18" s="9">
        <f>[1]人防中心2!H14+[1]市政中心2!H14+[1]档案馆2!H13</f>
        <v>163.830456</v>
      </c>
      <c r="I18" s="9">
        <f>[1]人防中心2!I14+[1]市政中心2!I14+[1]档案馆2!I13</f>
        <v>31.636167</v>
      </c>
      <c r="J18" s="9"/>
      <c r="K18" s="9"/>
      <c r="L18" s="9">
        <f t="shared" si="4"/>
        <v>0</v>
      </c>
      <c r="M18" s="9">
        <f>[1]住建局2!M17</f>
        <v>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="22" customFormat="1" ht="20" customHeight="1" spans="1:25">
      <c r="A19" s="5" t="s">
        <v>102</v>
      </c>
      <c r="B19" s="5" t="s">
        <v>100</v>
      </c>
      <c r="C19" s="5" t="s">
        <v>107</v>
      </c>
      <c r="D19" s="5" t="s">
        <v>92</v>
      </c>
      <c r="E19" s="5" t="s">
        <v>109</v>
      </c>
      <c r="F19" s="9">
        <f t="shared" si="0"/>
        <v>781.53</v>
      </c>
      <c r="G19" s="9">
        <f t="shared" si="3"/>
        <v>57.14</v>
      </c>
      <c r="H19" s="9">
        <f>[1]路灯所2!H14</f>
        <v>46.43</v>
      </c>
      <c r="I19" s="9">
        <f>[1]路灯所2!I14</f>
        <v>10.71</v>
      </c>
      <c r="J19" s="9"/>
      <c r="K19" s="9"/>
      <c r="L19" s="9">
        <f t="shared" si="4"/>
        <v>724.39</v>
      </c>
      <c r="M19" s="9"/>
      <c r="N19" s="67">
        <v>580.05</v>
      </c>
      <c r="O19" s="9"/>
      <c r="P19" s="9"/>
      <c r="Q19" s="67">
        <f>[1]住建局2!Q17</f>
        <v>142</v>
      </c>
      <c r="R19" s="9"/>
      <c r="S19" s="9"/>
      <c r="T19" s="9"/>
      <c r="U19" s="9"/>
      <c r="V19" s="67">
        <f>[1]路灯所2!V14</f>
        <v>2.34</v>
      </c>
      <c r="W19" s="9"/>
      <c r="X19" s="9"/>
      <c r="Y19" s="9"/>
    </row>
    <row r="20" s="22" customFormat="1" ht="20" customHeight="1" spans="1:25">
      <c r="A20" s="5" t="s">
        <v>102</v>
      </c>
      <c r="B20" s="5" t="s">
        <v>90</v>
      </c>
      <c r="C20" s="5" t="s">
        <v>91</v>
      </c>
      <c r="D20" s="5"/>
      <c r="E20" s="8" t="s">
        <v>110</v>
      </c>
      <c r="F20" s="9">
        <f t="shared" si="0"/>
        <v>642.8</v>
      </c>
      <c r="G20" s="9">
        <f t="shared" si="3"/>
        <v>94.62</v>
      </c>
      <c r="H20" s="9">
        <f>[1]园林所2!H13</f>
        <v>78.32</v>
      </c>
      <c r="I20" s="9">
        <f>[1]园林所2!I13</f>
        <v>16.25</v>
      </c>
      <c r="J20" s="9">
        <f>[1]园林所2!J13</f>
        <v>0.05</v>
      </c>
      <c r="K20" s="9"/>
      <c r="L20" s="9">
        <f t="shared" si="4"/>
        <v>548.18</v>
      </c>
      <c r="M20" s="67">
        <f>[1]园林所2!M13</f>
        <v>414.56</v>
      </c>
      <c r="N20" s="67">
        <f>[1]园林所2!N13</f>
        <v>133.62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="22" customFormat="1" ht="22.5" customHeight="1" spans="1:25">
      <c r="A21" s="5" t="s">
        <v>111</v>
      </c>
      <c r="B21" s="5" t="s">
        <v>105</v>
      </c>
      <c r="C21" s="5" t="s">
        <v>91</v>
      </c>
      <c r="D21" s="5" t="s">
        <v>92</v>
      </c>
      <c r="E21" s="5" t="s">
        <v>112</v>
      </c>
      <c r="F21" s="9">
        <f t="shared" si="0"/>
        <v>79.257003</v>
      </c>
      <c r="G21" s="9">
        <f t="shared" si="3"/>
        <v>79.257003</v>
      </c>
      <c r="H21" s="9">
        <f>[1]住建局2!H18+[1]房管所2!H14+[1]园林所2!H14+[1]质监站2!H22+[1]路灯所2!H15+[1]人防中心2!H15+[1]市政中心2!H15+[1]档案馆2!H14</f>
        <v>79.257003</v>
      </c>
      <c r="I21" s="9"/>
      <c r="J21" s="9"/>
      <c r="K21" s="9"/>
      <c r="L21" s="9">
        <f t="shared" si="4"/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="22" customFormat="1" ht="14.25" customHeight="1" spans="1:25">
      <c r="A22" s="66" t="s">
        <v>111</v>
      </c>
      <c r="B22" s="66" t="s">
        <v>100</v>
      </c>
      <c r="C22" s="66" t="s">
        <v>107</v>
      </c>
      <c r="D22" s="66" t="s">
        <v>92</v>
      </c>
      <c r="E22" s="66" t="s">
        <v>113</v>
      </c>
      <c r="F22" s="9">
        <f t="shared" si="0"/>
        <v>265.416</v>
      </c>
      <c r="G22" s="9">
        <f t="shared" si="3"/>
        <v>114.716</v>
      </c>
      <c r="H22" s="9">
        <f>[1]房管所2!H15</f>
        <v>94.52</v>
      </c>
      <c r="I22" s="9">
        <f>[1]房管所2!I15</f>
        <v>20.16</v>
      </c>
      <c r="J22" s="9">
        <f>[1]房管所2!J15</f>
        <v>0.036</v>
      </c>
      <c r="K22" s="9"/>
      <c r="L22" s="9">
        <f t="shared" si="4"/>
        <v>150.7</v>
      </c>
      <c r="M22" s="67">
        <f>[1]房管所2!M15</f>
        <v>150.7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="22" customFormat="1" ht="14.25" customHeight="1" spans="1:25">
      <c r="A23" s="8"/>
      <c r="B23" s="8"/>
      <c r="C23" s="8"/>
      <c r="D23" s="8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="22" customFormat="1" ht="14.25" customHeight="1" spans="1:25">
      <c r="A24" s="8"/>
      <c r="B24" s="8"/>
      <c r="C24" s="8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="22" customFormat="1" ht="14.25" customHeight="1" spans="1:25">
      <c r="A25" s="8"/>
      <c r="B25" s="8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196527777777778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D22" sqref="D22"/>
    </sheetView>
  </sheetViews>
  <sheetFormatPr defaultColWidth="10" defaultRowHeight="13.5"/>
  <cols>
    <col min="1" max="1" width="13" style="22" customWidth="1"/>
    <col min="2" max="2" width="33.375" style="22" customWidth="1"/>
    <col min="3" max="5" width="25.625" style="22" customWidth="1"/>
    <col min="6" max="10" width="9.75" style="22" customWidth="1"/>
    <col min="11" max="16384" width="10" style="22"/>
  </cols>
  <sheetData>
    <row r="1" s="22" customFormat="1" ht="14.25" customHeight="1" spans="1:9">
      <c r="A1" s="2"/>
      <c r="B1" s="2"/>
      <c r="C1" s="2"/>
      <c r="D1" s="2"/>
      <c r="E1" s="10" t="s">
        <v>114</v>
      </c>
      <c r="F1" s="2"/>
      <c r="G1" s="2"/>
      <c r="H1" s="2"/>
      <c r="I1" s="2"/>
    </row>
    <row r="2" s="22" customFormat="1" ht="22.5" customHeight="1" spans="1:5">
      <c r="A2" s="3" t="s">
        <v>115</v>
      </c>
      <c r="B2" s="3"/>
      <c r="C2" s="3"/>
      <c r="D2" s="3"/>
      <c r="E2" s="3"/>
    </row>
    <row r="3" s="22" customFormat="1" ht="14.25" customHeight="1" spans="1:9">
      <c r="A3" s="2"/>
      <c r="B3" s="2"/>
      <c r="C3" s="2"/>
      <c r="D3" s="2"/>
      <c r="E3" s="10" t="s">
        <v>8</v>
      </c>
      <c r="F3" s="2"/>
      <c r="G3" s="2"/>
      <c r="H3" s="2"/>
      <c r="I3" s="2"/>
    </row>
    <row r="4" s="22" customFormat="1" ht="14.25" customHeight="1" spans="1:7">
      <c r="A4" s="4" t="s">
        <v>116</v>
      </c>
      <c r="B4" s="4" t="s">
        <v>117</v>
      </c>
      <c r="C4" s="4" t="s">
        <v>67</v>
      </c>
      <c r="D4" s="4"/>
      <c r="E4" s="4"/>
      <c r="F4" s="2"/>
      <c r="G4" s="2"/>
    </row>
    <row r="5" s="22" customFormat="1" ht="9.75" customHeight="1" spans="1:9">
      <c r="A5" s="4"/>
      <c r="B5" s="4"/>
      <c r="C5" s="4" t="s">
        <v>73</v>
      </c>
      <c r="D5" s="4" t="s">
        <v>118</v>
      </c>
      <c r="E5" s="4" t="s">
        <v>119</v>
      </c>
      <c r="F5" s="2"/>
      <c r="G5" s="2"/>
      <c r="H5" s="2"/>
      <c r="I5" s="2"/>
    </row>
    <row r="6" s="22" customFormat="1" ht="6" customHeight="1" spans="1:5">
      <c r="A6" s="4"/>
      <c r="B6" s="4"/>
      <c r="C6" s="4"/>
      <c r="D6" s="4"/>
      <c r="E6" s="4"/>
    </row>
    <row r="7" s="22" customFormat="1" ht="14.25" customHeight="1" spans="1:5">
      <c r="A7" s="4" t="s">
        <v>86</v>
      </c>
      <c r="B7" s="4" t="s">
        <v>86</v>
      </c>
      <c r="C7" s="4">
        <v>1</v>
      </c>
      <c r="D7" s="4">
        <v>2</v>
      </c>
      <c r="E7" s="4">
        <v>3</v>
      </c>
    </row>
    <row r="8" s="22" customFormat="1" ht="14.25" customHeight="1" spans="1:5">
      <c r="A8" s="8"/>
      <c r="B8" s="4" t="s">
        <v>14</v>
      </c>
      <c r="C8" s="9">
        <f>C9+C22+C37</f>
        <v>1017.97</v>
      </c>
      <c r="D8" s="52">
        <f>D9+D37</f>
        <v>895.96</v>
      </c>
      <c r="E8" s="52">
        <f>E22</f>
        <v>122.01</v>
      </c>
    </row>
    <row r="9" s="22" customFormat="1" ht="14.25" customHeight="1" spans="1:5">
      <c r="A9" s="53">
        <v>301</v>
      </c>
      <c r="B9" s="53" t="s">
        <v>74</v>
      </c>
      <c r="C9" s="52">
        <f>SUM(C10:C21)</f>
        <v>854.72</v>
      </c>
      <c r="D9" s="52">
        <f>C9</f>
        <v>854.72</v>
      </c>
      <c r="E9" s="52"/>
    </row>
    <row r="10" s="22" customFormat="1" ht="14.25" customHeight="1" spans="1:5">
      <c r="A10" s="6">
        <v>30101</v>
      </c>
      <c r="B10" s="54" t="s">
        <v>120</v>
      </c>
      <c r="C10" s="9">
        <f>[1]住建局3!C10+[1]房管所3!C10+[1]园林所3!C10+[1]质监站3!C10+[1]路灯所3!C10+[1]人防中心3!C10+[1]市政中心3!C10+[1]档案馆3!C10</f>
        <v>218.02</v>
      </c>
      <c r="D10" s="9">
        <v>218.02</v>
      </c>
      <c r="E10" s="9"/>
    </row>
    <row r="11" s="22" customFormat="1" ht="14.25" customHeight="1" spans="1:5">
      <c r="A11" s="6">
        <v>30102</v>
      </c>
      <c r="B11" s="54" t="s">
        <v>121</v>
      </c>
      <c r="C11" s="9">
        <f>[1]住建局3!C11+[1]房管所3!C11+[1]园林所3!C11+[1]质监站3!C11+[1]路灯所3!C11+[1]人防中心3!C11+[1]市政中心3!C11+[1]档案馆3!C11</f>
        <v>112.54</v>
      </c>
      <c r="D11" s="9">
        <f>C11</f>
        <v>112.54</v>
      </c>
      <c r="E11" s="9"/>
    </row>
    <row r="12" s="22" customFormat="1" ht="14.25" customHeight="1" spans="1:5">
      <c r="A12" s="6">
        <v>30103</v>
      </c>
      <c r="B12" s="54" t="s">
        <v>122</v>
      </c>
      <c r="C12" s="9">
        <v>128.81</v>
      </c>
      <c r="D12" s="9">
        <f t="shared" ref="D12:D21" si="0">C12</f>
        <v>128.81</v>
      </c>
      <c r="E12" s="9"/>
    </row>
    <row r="13" s="22" customFormat="1" ht="14.25" customHeight="1" spans="1:5">
      <c r="A13" s="6">
        <v>30106</v>
      </c>
      <c r="B13" s="54" t="s">
        <v>123</v>
      </c>
      <c r="C13" s="9">
        <v>4</v>
      </c>
      <c r="D13" s="9">
        <f t="shared" si="0"/>
        <v>4</v>
      </c>
      <c r="E13" s="9"/>
    </row>
    <row r="14" s="22" customFormat="1" ht="14.25" customHeight="1" spans="1:5">
      <c r="A14" s="6">
        <v>30107</v>
      </c>
      <c r="B14" s="55" t="s">
        <v>124</v>
      </c>
      <c r="C14" s="9">
        <f>[1]房管所3!C13+[1]园林所3!C13+[1]路灯所3!C13+[1]人防中心3!C13+[1]市政中心3!C13+[1]档案馆3!C13</f>
        <v>37.27</v>
      </c>
      <c r="D14" s="9">
        <f t="shared" si="0"/>
        <v>37.27</v>
      </c>
      <c r="E14" s="9"/>
    </row>
    <row r="15" s="22" customFormat="1" ht="14.25" customHeight="1" spans="1:5">
      <c r="A15" s="6">
        <v>30108</v>
      </c>
      <c r="B15" s="56" t="s">
        <v>125</v>
      </c>
      <c r="C15" s="9">
        <f>[1]住建局3!C16+[1]房管所3!C14+[1]园林所3!C15+[1]质监站3!C13+[1]路灯所3!C19+[1]人防中心3!C14+[1]市政中心3!C16+[1]档案馆3!C16</f>
        <v>105.69</v>
      </c>
      <c r="D15" s="9">
        <v>105.68</v>
      </c>
      <c r="E15" s="9"/>
    </row>
    <row r="16" s="22" customFormat="1" ht="14.25" customHeight="1" spans="1:5">
      <c r="A16" s="6">
        <v>30109</v>
      </c>
      <c r="B16" s="57" t="s">
        <v>126</v>
      </c>
      <c r="C16" s="9">
        <f>D16</f>
        <v>45.73</v>
      </c>
      <c r="D16" s="9">
        <v>45.73</v>
      </c>
      <c r="E16" s="9"/>
    </row>
    <row r="17" s="22" customFormat="1" ht="14.25" customHeight="1" spans="1:5">
      <c r="A17" s="6">
        <v>30110</v>
      </c>
      <c r="B17" s="56" t="s">
        <v>127</v>
      </c>
      <c r="C17" s="9">
        <f>[1]住建局3!C17+[1]房管所3!C16+[1]园林所3!C17+[1]质监站3!C15+[1]路灯所3!C17+[1]人防中心3!C18+[1]市政中心3!C18+[1]档案馆3!C18</f>
        <v>54.47</v>
      </c>
      <c r="D17" s="9">
        <f t="shared" si="0"/>
        <v>54.47</v>
      </c>
      <c r="E17" s="9"/>
    </row>
    <row r="18" s="22" customFormat="1" ht="14.25" customHeight="1" spans="1:5">
      <c r="A18" s="6">
        <v>30111</v>
      </c>
      <c r="B18" s="58" t="s">
        <v>128</v>
      </c>
      <c r="C18" s="9">
        <f>[1]住建局3!C13+[1]质监站3!C16</f>
        <v>6.04</v>
      </c>
      <c r="D18" s="9">
        <f t="shared" si="0"/>
        <v>6.04</v>
      </c>
      <c r="E18" s="9"/>
    </row>
    <row r="19" s="22" customFormat="1" ht="14.25" customHeight="1" spans="1:5">
      <c r="A19" s="6">
        <v>30112</v>
      </c>
      <c r="B19" s="56" t="s">
        <v>129</v>
      </c>
      <c r="C19" s="9">
        <f>[1]住建局3!C14+[1]房管所3!C17+[1]园林所3!C12+[1]质监站3!C17+[1]路灯所3!C14+[1]人防中心3!C15+[1]市政中心3!C14+[1]档案馆3!C14</f>
        <v>17.52</v>
      </c>
      <c r="D19" s="9">
        <f t="shared" si="0"/>
        <v>17.52</v>
      </c>
      <c r="E19" s="9"/>
    </row>
    <row r="20" s="22" customFormat="1" ht="14.25" customHeight="1" spans="1:5">
      <c r="A20" s="6">
        <v>30113</v>
      </c>
      <c r="B20" s="59" t="s">
        <v>130</v>
      </c>
      <c r="C20" s="9">
        <f>[1]住建局3!C15+[1]房管所3!C18+[1]园林所3!C16+[1]质监站3!C18+[1]路灯所3!C18+[1]人防中心3!C19+[1]市政中心3!C19+[1]档案馆3!C19</f>
        <v>79.26</v>
      </c>
      <c r="D20" s="9">
        <f t="shared" si="0"/>
        <v>79.26</v>
      </c>
      <c r="E20" s="52"/>
    </row>
    <row r="21" s="22" customFormat="1" ht="14.25" customHeight="1" spans="1:5">
      <c r="A21" s="6">
        <v>30199</v>
      </c>
      <c r="B21" s="59" t="s">
        <v>131</v>
      </c>
      <c r="C21" s="9">
        <v>45.37</v>
      </c>
      <c r="D21" s="9">
        <v>45.37</v>
      </c>
      <c r="E21" s="52"/>
    </row>
    <row r="22" s="22" customFormat="1" ht="14.25" customHeight="1" spans="1:5">
      <c r="A22" s="53">
        <v>302</v>
      </c>
      <c r="B22" s="60" t="s">
        <v>75</v>
      </c>
      <c r="C22" s="52">
        <f>SUM(C23:C36)</f>
        <v>122.01</v>
      </c>
      <c r="D22" s="9"/>
      <c r="E22" s="52">
        <f>C22</f>
        <v>122.01</v>
      </c>
    </row>
    <row r="23" s="22" customFormat="1" ht="14.25" customHeight="1" spans="1:5">
      <c r="A23" s="6">
        <v>30201</v>
      </c>
      <c r="B23" s="59" t="s">
        <v>132</v>
      </c>
      <c r="C23" s="9">
        <f>[1]住建局3!C19+[1]房管所3!C20+[1]园林所3!C21+[1]质监站3!C21+[1]路灯所3!C21+[1]人防中心3!C21+[1]档案馆3!C21+[1]市政中心3!C21</f>
        <v>43.88</v>
      </c>
      <c r="D23" s="9"/>
      <c r="E23" s="9">
        <f t="shared" ref="E23:E36" si="1">C23</f>
        <v>43.88</v>
      </c>
    </row>
    <row r="24" s="22" customFormat="1" ht="14.25" customHeight="1" spans="1:5">
      <c r="A24" s="6">
        <v>30202</v>
      </c>
      <c r="B24" s="59" t="s">
        <v>133</v>
      </c>
      <c r="C24" s="9">
        <f>[1]房管所3!C21+[1]质监站3!C22</f>
        <v>0.57</v>
      </c>
      <c r="D24" s="9"/>
      <c r="E24" s="9">
        <f t="shared" si="1"/>
        <v>0.57</v>
      </c>
    </row>
    <row r="25" s="22" customFormat="1" ht="14.25" customHeight="1" spans="1:5">
      <c r="A25" s="6">
        <v>30205</v>
      </c>
      <c r="B25" s="61" t="s">
        <v>134</v>
      </c>
      <c r="C25" s="9">
        <f>[1]房管所3!C22+[1]质监站3!C23</f>
        <v>0.38</v>
      </c>
      <c r="D25" s="9"/>
      <c r="E25" s="9">
        <f t="shared" si="1"/>
        <v>0.38</v>
      </c>
    </row>
    <row r="26" s="22" customFormat="1" ht="14.25" customHeight="1" spans="1:5">
      <c r="A26" s="6">
        <v>30206</v>
      </c>
      <c r="B26" s="61" t="s">
        <v>135</v>
      </c>
      <c r="C26" s="9">
        <f>[1]房管所3!C23+[1]质监站3!C24</f>
        <v>2.61</v>
      </c>
      <c r="D26" s="9"/>
      <c r="E26" s="9">
        <f t="shared" si="1"/>
        <v>2.61</v>
      </c>
    </row>
    <row r="27" s="22" customFormat="1" ht="14.25" customHeight="1" spans="1:5">
      <c r="A27" s="6">
        <v>30207</v>
      </c>
      <c r="B27" s="61" t="s">
        <v>136</v>
      </c>
      <c r="C27" s="9">
        <f>[1]房管所3!C24+[1]质监站3!C25</f>
        <v>1.06</v>
      </c>
      <c r="D27" s="9"/>
      <c r="E27" s="9">
        <f t="shared" si="1"/>
        <v>1.06</v>
      </c>
    </row>
    <row r="28" s="22" customFormat="1" ht="14.25" customHeight="1" spans="1:5">
      <c r="A28" s="6">
        <v>30211</v>
      </c>
      <c r="B28" s="61" t="s">
        <v>137</v>
      </c>
      <c r="C28" s="9">
        <f>[1]房管所3!C25+[1]质监站3!C26</f>
        <v>6.27</v>
      </c>
      <c r="D28" s="9"/>
      <c r="E28" s="9">
        <f t="shared" si="1"/>
        <v>6.27</v>
      </c>
    </row>
    <row r="29" s="22" customFormat="1" ht="14.25" customHeight="1" spans="1:5">
      <c r="A29" s="6">
        <v>30213</v>
      </c>
      <c r="B29" s="61" t="s">
        <v>138</v>
      </c>
      <c r="C29" s="9">
        <f>[1]房管所3!C26+[1]质监站3!C27</f>
        <v>0.76</v>
      </c>
      <c r="D29" s="9"/>
      <c r="E29" s="9">
        <f t="shared" si="1"/>
        <v>0.76</v>
      </c>
    </row>
    <row r="30" s="22" customFormat="1" ht="14.25" customHeight="1" spans="1:5">
      <c r="A30" s="6">
        <v>30215</v>
      </c>
      <c r="B30" s="61" t="s">
        <v>139</v>
      </c>
      <c r="C30" s="9">
        <f>[1]房管所3!C27+[1]质监站3!C28</f>
        <v>0.76</v>
      </c>
      <c r="D30" s="9"/>
      <c r="E30" s="9">
        <f t="shared" si="1"/>
        <v>0.76</v>
      </c>
    </row>
    <row r="31" s="22" customFormat="1" ht="14.25" customHeight="1" spans="1:5">
      <c r="A31" s="6">
        <v>30216</v>
      </c>
      <c r="B31" s="61" t="s">
        <v>140</v>
      </c>
      <c r="C31" s="9">
        <f>[1]房管所3!C28+[1]质监站3!C29</f>
        <v>1.14</v>
      </c>
      <c r="D31" s="9"/>
      <c r="E31" s="9">
        <f t="shared" si="1"/>
        <v>1.14</v>
      </c>
    </row>
    <row r="32" s="22" customFormat="1" ht="14.25" customHeight="1" spans="1:5">
      <c r="A32" s="6">
        <v>30217</v>
      </c>
      <c r="B32" s="61" t="s">
        <v>141</v>
      </c>
      <c r="C32" s="9">
        <f>[1]房管所3!C29+[1]质监站3!C30</f>
        <v>0.17</v>
      </c>
      <c r="D32" s="9"/>
      <c r="E32" s="9">
        <f t="shared" si="1"/>
        <v>0.17</v>
      </c>
    </row>
    <row r="33" s="22" customFormat="1" ht="14.25" customHeight="1" spans="1:5">
      <c r="A33" s="6">
        <v>30228</v>
      </c>
      <c r="B33" s="59" t="s">
        <v>142</v>
      </c>
      <c r="C33" s="9">
        <f>[1]住建局3!C20+[1]房管所3!C31+[1]园林所3!C22+[1]质监站3!C32+[1]路灯所3!C24+[1]人防中心3!C24+[1]市政中心3!C24+[1]档案馆3!C24</f>
        <v>13.2</v>
      </c>
      <c r="D33" s="9"/>
      <c r="E33" s="9">
        <f t="shared" si="1"/>
        <v>13.2</v>
      </c>
    </row>
    <row r="34" s="22" customFormat="1" ht="14.25" customHeight="1" spans="1:5">
      <c r="A34" s="6">
        <v>30231</v>
      </c>
      <c r="B34" s="59" t="s">
        <v>143</v>
      </c>
      <c r="C34" s="9">
        <f>[1]房管所3!C32+[1]园林所3!C24+[1]路灯所3!C22+[1]人防中心3!C22+[1]档案馆3!C22+[1]市政中心3!C22</f>
        <v>7.8</v>
      </c>
      <c r="D34" s="9"/>
      <c r="E34" s="9">
        <f t="shared" si="1"/>
        <v>7.8</v>
      </c>
    </row>
    <row r="35" s="22" customFormat="1" ht="14.25" customHeight="1" spans="1:5">
      <c r="A35" s="6">
        <v>30239</v>
      </c>
      <c r="B35" s="62" t="s">
        <v>144</v>
      </c>
      <c r="C35" s="9">
        <f>[1]住建局3!C21+[1]质监站3!C33</f>
        <v>17.7</v>
      </c>
      <c r="D35" s="9"/>
      <c r="E35" s="9">
        <f t="shared" si="1"/>
        <v>17.7</v>
      </c>
    </row>
    <row r="36" s="22" customFormat="1" ht="14.25" customHeight="1" spans="1:5">
      <c r="A36" s="6">
        <v>30299</v>
      </c>
      <c r="B36" s="59" t="s">
        <v>145</v>
      </c>
      <c r="C36" s="9">
        <f>[1]住建局3!C22+[1]房管所3!C30+[1]房管所3!C33+[1]质监站3!C34+[1]路灯所3!C23+[1]人防中心3!C23+[1]市政中心3!C23+[1]档案馆3!C23</f>
        <v>25.71</v>
      </c>
      <c r="D36" s="9"/>
      <c r="E36" s="9">
        <f t="shared" si="1"/>
        <v>25.71</v>
      </c>
    </row>
    <row r="37" s="22" customFormat="1" ht="14.25" customHeight="1" spans="1:5">
      <c r="A37" s="53">
        <v>303</v>
      </c>
      <c r="B37" s="60" t="s">
        <v>146</v>
      </c>
      <c r="C37" s="52">
        <f>SUM(C38:C41)</f>
        <v>41.24</v>
      </c>
      <c r="D37" s="52">
        <f>C37</f>
        <v>41.24</v>
      </c>
      <c r="E37" s="9"/>
    </row>
    <row r="38" s="22" customFormat="1" ht="14.25" customHeight="1" spans="1:5">
      <c r="A38" s="6">
        <v>30301</v>
      </c>
      <c r="B38" s="59" t="s">
        <v>147</v>
      </c>
      <c r="C38" s="9">
        <f>[1]住建局3!C24+[1]房管所3!C35+[1]园林所3!C26+[1]质监站3!C36+[1]路灯所3!C26+[1]人防中心3!C26+[1]市政中心3!C26</f>
        <v>22.73</v>
      </c>
      <c r="D38" s="9">
        <f>C38</f>
        <v>22.73</v>
      </c>
      <c r="E38" s="9"/>
    </row>
    <row r="39" s="22" customFormat="1" ht="14.25" customHeight="1" spans="1:5">
      <c r="A39" s="6">
        <v>30305</v>
      </c>
      <c r="B39" s="59" t="s">
        <v>148</v>
      </c>
      <c r="C39" s="9">
        <f>[1]房管所3!C36+[1]质监站3!C37+[1]质监站3!C38</f>
        <v>9.78</v>
      </c>
      <c r="D39" s="9">
        <f>C39</f>
        <v>9.78</v>
      </c>
      <c r="E39" s="9"/>
    </row>
    <row r="40" s="22" customFormat="1" ht="14.25" customHeight="1" spans="1:5">
      <c r="A40" s="6">
        <v>30309</v>
      </c>
      <c r="B40" s="59" t="s">
        <v>149</v>
      </c>
      <c r="C40" s="9">
        <f>[1]房管所3!C37</f>
        <v>1.07</v>
      </c>
      <c r="D40" s="9">
        <f>C40</f>
        <v>1.07</v>
      </c>
      <c r="E40" s="9"/>
    </row>
    <row r="41" s="22" customFormat="1" ht="14.25" customHeight="1" spans="1:5">
      <c r="A41" s="6">
        <v>30399</v>
      </c>
      <c r="B41" s="59" t="s">
        <v>150</v>
      </c>
      <c r="C41" s="9">
        <f>[1]住建局3!C25+[1]房管所3!C38+[1]园林所3!C27</f>
        <v>7.66</v>
      </c>
      <c r="D41" s="9">
        <f>C41</f>
        <v>7.66</v>
      </c>
      <c r="E41" s="9"/>
    </row>
    <row r="42" s="22" customFormat="1" ht="14.25" customHeight="1"/>
    <row r="43" s="22" customFormat="1" ht="14.25" customHeight="1" spans="2:2">
      <c r="B43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33" sqref="A33"/>
    </sheetView>
  </sheetViews>
  <sheetFormatPr defaultColWidth="10" defaultRowHeight="13.5" outlineLevelCol="2"/>
  <cols>
    <col min="1" max="1" width="44.125" style="22" customWidth="1"/>
    <col min="2" max="2" width="29.375" style="22" customWidth="1"/>
    <col min="3" max="3" width="29.875" style="22" customWidth="1"/>
    <col min="4" max="4" width="9.75" style="22" customWidth="1"/>
    <col min="5" max="16384" width="10" style="22"/>
  </cols>
  <sheetData>
    <row r="1" s="22" customFormat="1" ht="14.25" customHeight="1" spans="1:3">
      <c r="A1" s="2"/>
      <c r="B1" s="2"/>
      <c r="C1" s="10" t="s">
        <v>151</v>
      </c>
    </row>
    <row r="2" s="22" customFormat="1" ht="29.45" customHeight="1" spans="1:3">
      <c r="A2" s="3" t="s">
        <v>152</v>
      </c>
      <c r="B2" s="3"/>
      <c r="C2" s="3"/>
    </row>
    <row r="3" s="22" customFormat="1" ht="14.25" customHeight="1" spans="1:3">
      <c r="A3" s="2"/>
      <c r="B3" s="2"/>
      <c r="C3" s="10" t="s">
        <v>8</v>
      </c>
    </row>
    <row r="4" s="22" customFormat="1" ht="31.7" customHeight="1" spans="1:3">
      <c r="A4" s="44" t="s">
        <v>153</v>
      </c>
      <c r="B4" s="44" t="s">
        <v>154</v>
      </c>
      <c r="C4" s="44" t="s">
        <v>155</v>
      </c>
    </row>
    <row r="5" s="22" customFormat="1" ht="17.1" customHeight="1" spans="1:3">
      <c r="A5" s="44" t="s">
        <v>86</v>
      </c>
      <c r="B5" s="45">
        <v>1</v>
      </c>
      <c r="C5" s="45">
        <v>2</v>
      </c>
    </row>
    <row r="6" s="22" customFormat="1" ht="17.1" customHeight="1" spans="1:3">
      <c r="A6" s="44" t="s">
        <v>14</v>
      </c>
      <c r="B6" s="50">
        <f>B7+B13+B14</f>
        <v>20.47</v>
      </c>
      <c r="C6" s="50">
        <v>20.47</v>
      </c>
    </row>
    <row r="7" s="22" customFormat="1" ht="17.1" customHeight="1" spans="1:3">
      <c r="A7" s="45" t="s">
        <v>156</v>
      </c>
      <c r="B7" s="51">
        <v>12.27</v>
      </c>
      <c r="C7" s="51">
        <v>12.27</v>
      </c>
    </row>
    <row r="8" s="22" customFormat="1" ht="17.1" customHeight="1" spans="1:3">
      <c r="A8" s="45" t="s">
        <v>157</v>
      </c>
      <c r="B8" s="51"/>
      <c r="C8" s="51"/>
    </row>
    <row r="9" s="22" customFormat="1" ht="17.1" customHeight="1" spans="1:3">
      <c r="A9" s="45" t="s">
        <v>158</v>
      </c>
      <c r="B9" s="51">
        <f>[1]住建局4!B9+[1]房管所4!B9+[1]质监站4!B9</f>
        <v>4.47</v>
      </c>
      <c r="C9" s="51">
        <v>4.47</v>
      </c>
    </row>
    <row r="10" s="22" customFormat="1" ht="17.1" customHeight="1" spans="1:3">
      <c r="A10" s="45" t="s">
        <v>159</v>
      </c>
      <c r="B10" s="51">
        <f>B11</f>
        <v>7.8</v>
      </c>
      <c r="C10" s="51">
        <v>7.8</v>
      </c>
    </row>
    <row r="11" s="22" customFormat="1" ht="17.1" customHeight="1" spans="1:3">
      <c r="A11" s="45" t="s">
        <v>160</v>
      </c>
      <c r="B11" s="51">
        <f>[1]房管所4!B11+[1]路灯所4!B11+[1]市政中心4!B11+[1]档案馆4!B11+[1]园林所4!C11</f>
        <v>7.8</v>
      </c>
      <c r="C11" s="51">
        <v>7.8</v>
      </c>
    </row>
    <row r="12" s="22" customFormat="1" ht="17.1" customHeight="1" spans="1:3">
      <c r="A12" s="45" t="s">
        <v>161</v>
      </c>
      <c r="B12" s="51"/>
      <c r="C12" s="51"/>
    </row>
    <row r="13" s="22" customFormat="1" ht="17.1" customHeight="1" spans="1:3">
      <c r="A13" s="45" t="s">
        <v>162</v>
      </c>
      <c r="B13" s="51">
        <f>[1]住建局4!B13+[1]房管所4!B13+[1]质监站4!B13</f>
        <v>1.46</v>
      </c>
      <c r="C13" s="51">
        <v>1.46</v>
      </c>
    </row>
    <row r="14" s="22" customFormat="1" ht="17.1" customHeight="1" spans="1:3">
      <c r="A14" s="45" t="s">
        <v>163</v>
      </c>
      <c r="B14" s="51">
        <f>[1]住建局4!B14+[1]房管所4!B14+[1]质监站4!B14</f>
        <v>6.74</v>
      </c>
      <c r="C14" s="51">
        <v>6.74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4" workbookViewId="0">
      <selection activeCell="D18" sqref="D18"/>
    </sheetView>
  </sheetViews>
  <sheetFormatPr defaultColWidth="10" defaultRowHeight="13.5" outlineLevelCol="5"/>
  <cols>
    <col min="1" max="1" width="33.875" style="22" customWidth="1"/>
    <col min="2" max="2" width="11.75" style="22" customWidth="1"/>
    <col min="3" max="3" width="31" style="22" customWidth="1"/>
    <col min="4" max="4" width="10.25" style="22" customWidth="1"/>
    <col min="5" max="5" width="30.875" style="22" customWidth="1"/>
    <col min="6" max="6" width="10.25" style="22" customWidth="1"/>
    <col min="7" max="7" width="9.75" style="22" customWidth="1"/>
    <col min="8" max="16380" width="10" style="22"/>
    <col min="16381" max="16384" width="10" style="43"/>
  </cols>
  <sheetData>
    <row r="1" s="22" customFormat="1" ht="14.25" customHeight="1" spans="1:6">
      <c r="A1" s="2"/>
      <c r="B1" s="2"/>
      <c r="C1" s="2"/>
      <c r="D1" s="2"/>
      <c r="E1" s="2"/>
      <c r="F1" s="10" t="s">
        <v>164</v>
      </c>
    </row>
    <row r="2" s="22" customFormat="1" ht="18" customHeight="1" spans="1:6">
      <c r="A2" s="3" t="s">
        <v>165</v>
      </c>
      <c r="B2" s="3"/>
      <c r="C2" s="3"/>
      <c r="D2" s="3"/>
      <c r="E2" s="3"/>
      <c r="F2" s="3"/>
    </row>
    <row r="3" s="22" customFormat="1" ht="17.1" customHeight="1" spans="1:6">
      <c r="A3" s="2"/>
      <c r="B3" s="2"/>
      <c r="C3" s="2"/>
      <c r="D3" s="2"/>
      <c r="E3" s="2"/>
      <c r="F3" s="10" t="s">
        <v>8</v>
      </c>
    </row>
    <row r="4" s="22" customFormat="1" ht="17.1" customHeight="1" spans="1:6">
      <c r="A4" s="44" t="s">
        <v>166</v>
      </c>
      <c r="B4" s="44"/>
      <c r="C4" s="44" t="s">
        <v>167</v>
      </c>
      <c r="D4" s="44"/>
      <c r="E4" s="44"/>
      <c r="F4" s="44"/>
    </row>
    <row r="5" s="22" customFormat="1" ht="17.1" customHeight="1" spans="1:6">
      <c r="A5" s="44" t="s">
        <v>168</v>
      </c>
      <c r="B5" s="44" t="s">
        <v>169</v>
      </c>
      <c r="C5" s="44" t="s">
        <v>170</v>
      </c>
      <c r="D5" s="44" t="s">
        <v>169</v>
      </c>
      <c r="E5" s="44" t="s">
        <v>170</v>
      </c>
      <c r="F5" s="44" t="s">
        <v>169</v>
      </c>
    </row>
    <row r="6" s="22" customFormat="1" ht="17.1" customHeight="1" spans="1:6">
      <c r="A6" s="45" t="s">
        <v>171</v>
      </c>
      <c r="B6" s="46">
        <f>B7+B8</f>
        <v>2553.41</v>
      </c>
      <c r="C6" s="45" t="s">
        <v>172</v>
      </c>
      <c r="D6" s="46"/>
      <c r="E6" s="47" t="s">
        <v>173</v>
      </c>
      <c r="F6" s="46">
        <f>SUM(F7:F10)</f>
        <v>1017.956675</v>
      </c>
    </row>
    <row r="7" s="22" customFormat="1" ht="17.1" customHeight="1" spans="1:6">
      <c r="A7" s="45" t="s">
        <v>174</v>
      </c>
      <c r="B7" s="46">
        <f>[1]住建局5!B7+[1]房管所5!B7+[1]园林所5!B7+[1]质监站5!B7+[1]路灯所5!B7+[1]人防中心5!B7+[1]市政中心5!B7+[1]档案馆5!B7</f>
        <v>2445.33</v>
      </c>
      <c r="C7" s="45" t="s">
        <v>175</v>
      </c>
      <c r="D7" s="46"/>
      <c r="E7" s="47" t="s">
        <v>176</v>
      </c>
      <c r="F7" s="46">
        <f>[1]住建局5!F7+[1]房管所5!F7+[1]园林所5!F7+[1]质监站5!F7+[1]路灯所5!F7+[1]人防中心5!F7+[1]市政中心5!F7+[1]档案馆5!F7</f>
        <v>850.581196</v>
      </c>
    </row>
    <row r="8" s="22" customFormat="1" ht="17.1" customHeight="1" spans="1:6">
      <c r="A8" s="45" t="s">
        <v>177</v>
      </c>
      <c r="B8" s="46">
        <f>SUM(B9:B14)</f>
        <v>108.08</v>
      </c>
      <c r="C8" s="45" t="s">
        <v>178</v>
      </c>
      <c r="D8" s="46"/>
      <c r="E8" s="47" t="s">
        <v>179</v>
      </c>
      <c r="F8" s="46">
        <f>[1]住建局5!F8+[1]房管所5!F8+[1]园林所5!F8+[1]质监站5!F8+[1]路灯所5!F8+[1]人防中心5!F8+[1]市政中心5!F8+[1]档案馆5!F8</f>
        <v>126.133599</v>
      </c>
    </row>
    <row r="9" s="22" customFormat="1" ht="17.1" customHeight="1" spans="1:6">
      <c r="A9" s="45" t="s">
        <v>180</v>
      </c>
      <c r="B9" s="46"/>
      <c r="C9" s="45" t="s">
        <v>181</v>
      </c>
      <c r="D9" s="46"/>
      <c r="E9" s="47" t="s">
        <v>182</v>
      </c>
      <c r="F9" s="46">
        <f>[1]住建局5!F9+[1]房管所5!F9+[1]园林所5!F9+[1]质监站5!F9+[1]路灯所5!F9+[1]人防中心5!F9+[1]市政中心5!F9</f>
        <v>41.24188</v>
      </c>
    </row>
    <row r="10" s="22" customFormat="1" ht="17.1" customHeight="1" spans="1:6">
      <c r="A10" s="45" t="s">
        <v>183</v>
      </c>
      <c r="B10" s="46">
        <v>108.08</v>
      </c>
      <c r="C10" s="45" t="s">
        <v>184</v>
      </c>
      <c r="D10" s="46"/>
      <c r="E10" s="47" t="s">
        <v>185</v>
      </c>
      <c r="F10" s="46"/>
    </row>
    <row r="11" s="22" customFormat="1" ht="17.1" customHeight="1" spans="1:6">
      <c r="A11" s="45" t="s">
        <v>186</v>
      </c>
      <c r="B11" s="46"/>
      <c r="C11" s="45" t="s">
        <v>187</v>
      </c>
      <c r="D11" s="46"/>
      <c r="E11" s="47" t="s">
        <v>188</v>
      </c>
      <c r="F11" s="46">
        <f>SUM(F12:F21)</f>
        <v>2810.45</v>
      </c>
    </row>
    <row r="12" s="22" customFormat="1" ht="17.1" customHeight="1" spans="1:6">
      <c r="A12" s="45" t="s">
        <v>189</v>
      </c>
      <c r="B12" s="46"/>
      <c r="C12" s="45" t="s">
        <v>190</v>
      </c>
      <c r="D12" s="46"/>
      <c r="E12" s="47" t="s">
        <v>176</v>
      </c>
      <c r="F12" s="46">
        <v>676.29</v>
      </c>
    </row>
    <row r="13" s="22" customFormat="1" ht="17.1" customHeight="1" spans="1:6">
      <c r="A13" s="45" t="s">
        <v>191</v>
      </c>
      <c r="B13" s="46"/>
      <c r="C13" s="45" t="s">
        <v>192</v>
      </c>
      <c r="D13" s="46">
        <v>189.75</v>
      </c>
      <c r="E13" s="47" t="s">
        <v>179</v>
      </c>
      <c r="F13" s="46">
        <v>740.32</v>
      </c>
    </row>
    <row r="14" s="22" customFormat="1" ht="17.1" customHeight="1" spans="1:6">
      <c r="A14" s="45" t="s">
        <v>193</v>
      </c>
      <c r="B14" s="46"/>
      <c r="C14" s="45" t="s">
        <v>194</v>
      </c>
      <c r="D14" s="46">
        <f>[1]住建局5!D14+[1]园林所5!D14+[1]质监站5!D14+[1]路灯所5!D14+[1]人防中心5!D14+[1]市政中心5!D14+[1]档案馆5!D14+[1]房管所5!D14</f>
        <v>62.53</v>
      </c>
      <c r="E14" s="47" t="s">
        <v>182</v>
      </c>
      <c r="F14" s="46"/>
    </row>
    <row r="15" s="22" customFormat="1" ht="17.1" customHeight="1" spans="1:6">
      <c r="A15" s="45" t="s">
        <v>195</v>
      </c>
      <c r="B15" s="46">
        <v>1275</v>
      </c>
      <c r="C15" s="45" t="s">
        <v>196</v>
      </c>
      <c r="D15" s="46"/>
      <c r="E15" s="47" t="s">
        <v>197</v>
      </c>
      <c r="F15" s="46"/>
    </row>
    <row r="16" s="22" customFormat="1" ht="17.1" customHeight="1" spans="1:6">
      <c r="A16" s="45" t="s">
        <v>198</v>
      </c>
      <c r="B16" s="46"/>
      <c r="C16" s="45" t="s">
        <v>199</v>
      </c>
      <c r="D16" s="46">
        <v>3231.46</v>
      </c>
      <c r="E16" s="47" t="s">
        <v>200</v>
      </c>
      <c r="F16" s="46">
        <v>142</v>
      </c>
    </row>
    <row r="17" s="22" customFormat="1" ht="17.1" customHeight="1" spans="1:6">
      <c r="A17" s="45" t="s">
        <v>201</v>
      </c>
      <c r="B17" s="46">
        <f>SUM(B18:B19)</f>
        <v>0</v>
      </c>
      <c r="C17" s="45" t="s">
        <v>202</v>
      </c>
      <c r="D17" s="46"/>
      <c r="E17" s="47" t="s">
        <v>203</v>
      </c>
      <c r="F17" s="46">
        <v>1249.5</v>
      </c>
    </row>
    <row r="18" s="22" customFormat="1" ht="17.1" customHeight="1" spans="1:6">
      <c r="A18" s="45" t="s">
        <v>204</v>
      </c>
      <c r="B18" s="46"/>
      <c r="C18" s="45" t="s">
        <v>205</v>
      </c>
      <c r="D18" s="46"/>
      <c r="E18" s="47" t="s">
        <v>206</v>
      </c>
      <c r="F18" s="46"/>
    </row>
    <row r="19" s="22" customFormat="1" ht="17.1" customHeight="1" spans="1:6">
      <c r="A19" s="45" t="s">
        <v>207</v>
      </c>
      <c r="B19" s="46"/>
      <c r="C19" s="45" t="s">
        <v>208</v>
      </c>
      <c r="D19" s="46"/>
      <c r="E19" s="47" t="s">
        <v>209</v>
      </c>
      <c r="F19" s="46"/>
    </row>
    <row r="20" s="22" customFormat="1" ht="17.1" customHeight="1" spans="1:6">
      <c r="A20" s="45" t="s">
        <v>210</v>
      </c>
      <c r="B20" s="46">
        <f>SUM(B21:B23)</f>
        <v>0</v>
      </c>
      <c r="C20" s="45" t="s">
        <v>211</v>
      </c>
      <c r="D20" s="46"/>
      <c r="E20" s="47" t="s">
        <v>212</v>
      </c>
      <c r="F20" s="46"/>
    </row>
    <row r="21" s="22" customFormat="1" ht="17.1" customHeight="1" spans="1:6">
      <c r="A21" s="45" t="s">
        <v>213</v>
      </c>
      <c r="B21" s="46"/>
      <c r="C21" s="45" t="s">
        <v>214</v>
      </c>
      <c r="D21" s="46"/>
      <c r="E21" s="47" t="s">
        <v>215</v>
      </c>
      <c r="F21" s="46">
        <v>2.34</v>
      </c>
    </row>
    <row r="22" s="22" customFormat="1" ht="17.1" customHeight="1" spans="1:6">
      <c r="A22" s="45" t="s">
        <v>216</v>
      </c>
      <c r="B22" s="46"/>
      <c r="C22" s="45" t="s">
        <v>217</v>
      </c>
      <c r="D22" s="46"/>
      <c r="E22" s="47"/>
      <c r="F22" s="46"/>
    </row>
    <row r="23" s="22" customFormat="1" ht="17.1" customHeight="1" spans="1:6">
      <c r="A23" s="45" t="s">
        <v>218</v>
      </c>
      <c r="B23" s="46"/>
      <c r="C23" s="45" t="s">
        <v>219</v>
      </c>
      <c r="D23" s="46"/>
      <c r="E23" s="47"/>
      <c r="F23" s="46"/>
    </row>
    <row r="24" s="22" customFormat="1" ht="17.1" customHeight="1" spans="1:6">
      <c r="A24" s="45"/>
      <c r="B24" s="46"/>
      <c r="C24" s="45" t="s">
        <v>220</v>
      </c>
      <c r="D24" s="46">
        <f>[1]住建局5!D24+[1]房管所5!D24+[1]园林所5!D24+[1]质监站5!D24+[1]路灯所5!D24+[1]人防中心5!D24+[1]市政中心5!D24+[1]档案馆5!D24</f>
        <v>344.67</v>
      </c>
      <c r="E24" s="47"/>
      <c r="F24" s="46"/>
    </row>
    <row r="25" s="22" customFormat="1" ht="17.1" customHeight="1" spans="1:6">
      <c r="A25" s="45"/>
      <c r="B25" s="46"/>
      <c r="C25" s="45" t="s">
        <v>221</v>
      </c>
      <c r="D25" s="46"/>
      <c r="E25" s="47"/>
      <c r="F25" s="46"/>
    </row>
    <row r="26" s="22" customFormat="1" ht="17.1" customHeight="1" spans="1:6">
      <c r="A26" s="45"/>
      <c r="B26" s="48"/>
      <c r="C26" s="45" t="s">
        <v>222</v>
      </c>
      <c r="D26" s="46"/>
      <c r="E26" s="45"/>
      <c r="F26" s="48"/>
    </row>
    <row r="27" s="22" customFormat="1" ht="17.1" customHeight="1" spans="1:6">
      <c r="A27" s="45"/>
      <c r="B27" s="46"/>
      <c r="C27" s="45" t="s">
        <v>223</v>
      </c>
      <c r="D27" s="46"/>
      <c r="F27" s="46"/>
    </row>
    <row r="28" s="22" customFormat="1" ht="17.1" customHeight="1" spans="1:6">
      <c r="A28" s="45"/>
      <c r="B28" s="46"/>
      <c r="C28" s="45" t="s">
        <v>224</v>
      </c>
      <c r="D28" s="46"/>
      <c r="E28" s="47"/>
      <c r="F28" s="46"/>
    </row>
    <row r="29" s="22" customFormat="1" ht="17.1" customHeight="1" spans="1:6">
      <c r="A29" s="45"/>
      <c r="B29" s="46"/>
      <c r="C29" s="45" t="s">
        <v>225</v>
      </c>
      <c r="D29" s="46"/>
      <c r="E29" s="47"/>
      <c r="F29" s="46"/>
    </row>
    <row r="30" s="22" customFormat="1" ht="17.1" customHeight="1" spans="1:6">
      <c r="A30" s="45"/>
      <c r="B30" s="46"/>
      <c r="C30" s="45" t="s">
        <v>226</v>
      </c>
      <c r="D30" s="46"/>
      <c r="E30" s="47"/>
      <c r="F30" s="46"/>
    </row>
    <row r="31" s="22" customFormat="1" ht="17.1" customHeight="1" spans="1:6">
      <c r="A31" s="45"/>
      <c r="B31" s="46"/>
      <c r="C31" s="45" t="s">
        <v>227</v>
      </c>
      <c r="D31" s="46"/>
      <c r="E31" s="47"/>
      <c r="F31" s="46"/>
    </row>
    <row r="32" s="22" customFormat="1" ht="17.1" customHeight="1" spans="1:6">
      <c r="A32" s="45"/>
      <c r="B32" s="46"/>
      <c r="C32" s="45" t="s">
        <v>228</v>
      </c>
      <c r="D32" s="46"/>
      <c r="E32" s="47"/>
      <c r="F32" s="46"/>
    </row>
    <row r="33" s="22" customFormat="1" ht="17.1" customHeight="1" spans="1:6">
      <c r="A33" s="45"/>
      <c r="B33" s="46"/>
      <c r="C33" s="45" t="s">
        <v>229</v>
      </c>
      <c r="D33" s="46"/>
      <c r="E33" s="47"/>
      <c r="F33" s="46"/>
    </row>
    <row r="34" s="22" customFormat="1" ht="17.1" customHeight="1" spans="1:6">
      <c r="A34" s="45"/>
      <c r="B34" s="46"/>
      <c r="C34" s="45"/>
      <c r="D34" s="46"/>
      <c r="E34" s="47"/>
      <c r="F34" s="46"/>
    </row>
    <row r="35" s="22" customFormat="1" ht="17.1" customHeight="1" spans="1:6">
      <c r="A35" s="49" t="s">
        <v>51</v>
      </c>
      <c r="B35" s="46">
        <f>SUM(B6+B15+B16+B17+B20)</f>
        <v>3828.41</v>
      </c>
      <c r="C35" s="49" t="s">
        <v>52</v>
      </c>
      <c r="D35" s="46">
        <f>SUM(D6:D33)</f>
        <v>3828.41</v>
      </c>
      <c r="E35" s="49" t="s">
        <v>52</v>
      </c>
      <c r="F35" s="46">
        <f>F6+F11</f>
        <v>3828.406675</v>
      </c>
    </row>
    <row r="36" s="22" customFormat="1" ht="17.1" customHeight="1" spans="1:6">
      <c r="A36" s="45" t="s">
        <v>230</v>
      </c>
      <c r="B36" s="46">
        <f>SUM(B37:B41)</f>
        <v>0</v>
      </c>
      <c r="C36" s="45" t="s">
        <v>231</v>
      </c>
      <c r="D36" s="46"/>
      <c r="E36" s="47" t="s">
        <v>232</v>
      </c>
      <c r="F36" s="46">
        <f>SUM(F37:F38)</f>
        <v>0</v>
      </c>
    </row>
    <row r="37" s="22" customFormat="1" ht="17.1" customHeight="1" spans="1:6">
      <c r="A37" s="45" t="s">
        <v>233</v>
      </c>
      <c r="B37" s="46"/>
      <c r="C37" s="45"/>
      <c r="D37" s="46"/>
      <c r="E37" s="47" t="s">
        <v>234</v>
      </c>
      <c r="F37" s="46"/>
    </row>
    <row r="38" s="22" customFormat="1" ht="17.1" customHeight="1" spans="1:6">
      <c r="A38" s="45" t="s">
        <v>235</v>
      </c>
      <c r="B38" s="46"/>
      <c r="C38" s="45"/>
      <c r="D38" s="46"/>
      <c r="E38" s="47" t="s">
        <v>236</v>
      </c>
      <c r="F38" s="46"/>
    </row>
    <row r="39" s="22" customFormat="1" ht="17.1" customHeight="1" spans="1:6">
      <c r="A39" s="45" t="s">
        <v>237</v>
      </c>
      <c r="B39" s="46"/>
      <c r="C39" s="45"/>
      <c r="D39" s="46"/>
      <c r="E39" s="47" t="s">
        <v>92</v>
      </c>
      <c r="F39" s="46"/>
    </row>
    <row r="40" s="22" customFormat="1" ht="27.2" customHeight="1" spans="1:6">
      <c r="A40" s="45" t="s">
        <v>238</v>
      </c>
      <c r="B40" s="46"/>
      <c r="C40" s="45"/>
      <c r="D40" s="46"/>
      <c r="E40" s="47"/>
      <c r="F40" s="46"/>
    </row>
    <row r="41" s="22" customFormat="1" ht="27.2" customHeight="1" spans="1:6">
      <c r="A41" s="45" t="s">
        <v>239</v>
      </c>
      <c r="B41" s="46"/>
      <c r="C41" s="45"/>
      <c r="D41" s="46"/>
      <c r="E41" s="47"/>
      <c r="F41" s="46"/>
    </row>
    <row r="42" s="22" customFormat="1" ht="17.1" customHeight="1" spans="1:6">
      <c r="A42" s="45"/>
      <c r="B42" s="46"/>
      <c r="C42" s="45"/>
      <c r="D42" s="46"/>
      <c r="E42" s="47"/>
      <c r="F42" s="46"/>
    </row>
    <row r="43" s="22" customFormat="1" ht="17.1" customHeight="1" spans="1:6">
      <c r="A43" s="45"/>
      <c r="B43" s="46"/>
      <c r="C43" s="45"/>
      <c r="D43" s="46"/>
      <c r="E43" s="47"/>
      <c r="F43" s="46"/>
    </row>
    <row r="44" s="22" customFormat="1" ht="17.1" customHeight="1" spans="1:6">
      <c r="A44" s="49" t="s">
        <v>240</v>
      </c>
      <c r="B44" s="46">
        <f t="shared" ref="B44:F44" si="0">B35+B36</f>
        <v>3828.41</v>
      </c>
      <c r="C44" s="49" t="s">
        <v>241</v>
      </c>
      <c r="D44" s="46">
        <f t="shared" si="0"/>
        <v>3828.41</v>
      </c>
      <c r="E44" s="49" t="s">
        <v>241</v>
      </c>
      <c r="F44" s="46">
        <f t="shared" si="0"/>
        <v>3828.406675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0"/>
  <sheetViews>
    <sheetView workbookViewId="0">
      <selection activeCell="T23" sqref="T23"/>
    </sheetView>
  </sheetViews>
  <sheetFormatPr defaultColWidth="10" defaultRowHeight="13.5"/>
  <cols>
    <col min="1" max="3" width="3" style="22" customWidth="1"/>
    <col min="4" max="4" width="7.5" style="22" customWidth="1"/>
    <col min="5" max="5" width="25.75" style="22" customWidth="1"/>
    <col min="6" max="8" width="7.5" style="22" customWidth="1"/>
    <col min="9" max="9" width="5.875" style="22" customWidth="1"/>
    <col min="10" max="10" width="6.25" style="22" customWidth="1"/>
    <col min="11" max="11" width="6.5" style="22" customWidth="1"/>
    <col min="12" max="12" width="3.5" style="22" customWidth="1"/>
    <col min="13" max="13" width="5" style="22" customWidth="1"/>
    <col min="14" max="14" width="3" style="22" customWidth="1"/>
    <col min="15" max="15" width="5.375" style="22" customWidth="1"/>
    <col min="16" max="16" width="9" style="22" customWidth="1"/>
    <col min="17" max="17" width="2.75" style="22" customWidth="1"/>
    <col min="18" max="18" width="3.375" style="22" customWidth="1"/>
    <col min="19" max="19" width="3.75" style="22" customWidth="1"/>
    <col min="20" max="21" width="3" style="22" customWidth="1"/>
    <col min="22" max="22" width="3.5" style="22" customWidth="1"/>
    <col min="23" max="23" width="2.25" style="22" customWidth="1"/>
    <col min="24" max="24" width="2.875" style="22" customWidth="1"/>
    <col min="25" max="25" width="2.75" style="22" customWidth="1"/>
    <col min="26" max="26" width="4.125" style="22" customWidth="1"/>
    <col min="27" max="27" width="4.375" style="22" customWidth="1"/>
    <col min="28" max="28" width="4.25" style="22" customWidth="1"/>
    <col min="29" max="29" width="6" style="22" customWidth="1"/>
    <col min="30" max="30" width="5.875" style="22" customWidth="1"/>
    <col min="31" max="16384" width="10" style="22"/>
  </cols>
  <sheetData>
    <row r="1" s="22" customFormat="1" ht="12" customHeight="1" spans="1:30">
      <c r="A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0" t="s">
        <v>242</v>
      </c>
      <c r="AD1" s="40"/>
    </row>
    <row r="2" s="22" customFormat="1" ht="26.45" customHeight="1" spans="4:30">
      <c r="D2" s="3" t="s">
        <v>243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="22" customFormat="1" ht="14.25" customHeight="1" spans="4:30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1" t="s">
        <v>8</v>
      </c>
      <c r="AD3" s="42"/>
    </row>
    <row r="4" s="22" customFormat="1" ht="14.25" customHeight="1" spans="1:30">
      <c r="A4" s="4" t="s">
        <v>63</v>
      </c>
      <c r="B4" s="4"/>
      <c r="C4" s="4"/>
      <c r="D4" s="4" t="s">
        <v>244</v>
      </c>
      <c r="E4" s="4" t="s">
        <v>245</v>
      </c>
      <c r="F4" s="4" t="s">
        <v>246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="22" customFormat="1" ht="36.75" customHeight="1" spans="1:30">
      <c r="A5" s="4" t="s">
        <v>70</v>
      </c>
      <c r="B5" s="4" t="s">
        <v>71</v>
      </c>
      <c r="C5" s="4" t="s">
        <v>72</v>
      </c>
      <c r="D5" s="4"/>
      <c r="E5" s="4"/>
      <c r="F5" s="4" t="s">
        <v>66</v>
      </c>
      <c r="G5" s="4" t="s">
        <v>247</v>
      </c>
      <c r="H5" s="4"/>
      <c r="I5" s="4"/>
      <c r="J5" s="4"/>
      <c r="K5" s="4"/>
      <c r="L5" s="4"/>
      <c r="M5" s="4"/>
      <c r="N5" s="4"/>
      <c r="O5" s="4"/>
      <c r="P5" s="4" t="s">
        <v>248</v>
      </c>
      <c r="Q5" s="4" t="s">
        <v>249</v>
      </c>
      <c r="R5" s="4" t="s">
        <v>250</v>
      </c>
      <c r="S5" s="4"/>
      <c r="T5" s="4"/>
      <c r="U5" s="4" t="s">
        <v>251</v>
      </c>
      <c r="V5" s="4"/>
      <c r="W5" s="4"/>
      <c r="X5" s="4"/>
      <c r="Y5" s="4" t="s">
        <v>252</v>
      </c>
      <c r="Z5" s="4"/>
      <c r="AA5" s="4"/>
      <c r="AB5" s="4"/>
      <c r="AC5" s="4"/>
      <c r="AD5" s="4"/>
    </row>
    <row r="6" s="22" customFormat="1" ht="14.25" customHeight="1" spans="1:30">
      <c r="A6" s="4"/>
      <c r="B6" s="4"/>
      <c r="C6" s="4"/>
      <c r="D6" s="4"/>
      <c r="E6" s="4"/>
      <c r="F6" s="4"/>
      <c r="G6" s="4" t="s">
        <v>14</v>
      </c>
      <c r="H6" s="4" t="s">
        <v>253</v>
      </c>
      <c r="I6" s="4" t="s">
        <v>254</v>
      </c>
      <c r="J6" s="4"/>
      <c r="K6" s="4"/>
      <c r="L6" s="4"/>
      <c r="M6" s="4"/>
      <c r="N6" s="4"/>
      <c r="O6" s="4"/>
      <c r="P6" s="4"/>
      <c r="Q6" s="4"/>
      <c r="R6" s="4" t="s">
        <v>73</v>
      </c>
      <c r="S6" s="4" t="s">
        <v>255</v>
      </c>
      <c r="T6" s="4" t="s">
        <v>256</v>
      </c>
      <c r="U6" s="4" t="s">
        <v>73</v>
      </c>
      <c r="V6" s="4" t="s">
        <v>257</v>
      </c>
      <c r="W6" s="4" t="s">
        <v>258</v>
      </c>
      <c r="X6" s="4" t="s">
        <v>256</v>
      </c>
      <c r="Y6" s="4" t="s">
        <v>73</v>
      </c>
      <c r="Z6" s="4" t="s">
        <v>259</v>
      </c>
      <c r="AA6" s="4" t="s">
        <v>260</v>
      </c>
      <c r="AB6" s="4" t="s">
        <v>261</v>
      </c>
      <c r="AC6" s="4" t="s">
        <v>262</v>
      </c>
      <c r="AD6" s="4" t="s">
        <v>263</v>
      </c>
    </row>
    <row r="7" s="22" customFormat="1" ht="87.75" customHeight="1" spans="1:30">
      <c r="A7" s="4"/>
      <c r="B7" s="4"/>
      <c r="C7" s="4"/>
      <c r="D7" s="4"/>
      <c r="E7" s="4"/>
      <c r="F7" s="4"/>
      <c r="G7" s="4"/>
      <c r="H7" s="4"/>
      <c r="I7" s="4" t="s">
        <v>73</v>
      </c>
      <c r="J7" s="4" t="s">
        <v>264</v>
      </c>
      <c r="K7" s="4" t="s">
        <v>265</v>
      </c>
      <c r="L7" s="4" t="s">
        <v>266</v>
      </c>
      <c r="M7" s="4" t="s">
        <v>267</v>
      </c>
      <c r="N7" s="4" t="s">
        <v>268</v>
      </c>
      <c r="O7" s="4" t="s">
        <v>269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="22" customFormat="1" ht="14.25" customHeight="1" spans="1:30">
      <c r="A8" s="4" t="s">
        <v>86</v>
      </c>
      <c r="B8" s="4" t="s">
        <v>86</v>
      </c>
      <c r="C8" s="4" t="s">
        <v>86</v>
      </c>
      <c r="D8" s="4" t="s">
        <v>86</v>
      </c>
      <c r="E8" s="4" t="s">
        <v>86</v>
      </c>
      <c r="F8" s="4">
        <v>1</v>
      </c>
      <c r="G8" s="4">
        <v>2</v>
      </c>
      <c r="H8" s="4">
        <v>3</v>
      </c>
      <c r="I8" s="4">
        <v>4</v>
      </c>
      <c r="J8" s="4">
        <v>5</v>
      </c>
      <c r="K8" s="4">
        <v>6</v>
      </c>
      <c r="L8" s="4">
        <v>7</v>
      </c>
      <c r="M8" s="4">
        <v>8</v>
      </c>
      <c r="N8" s="4">
        <v>9</v>
      </c>
      <c r="O8" s="4">
        <v>10</v>
      </c>
      <c r="P8" s="4">
        <v>11</v>
      </c>
      <c r="Q8" s="4">
        <v>12</v>
      </c>
      <c r="R8" s="4">
        <v>13</v>
      </c>
      <c r="S8" s="4">
        <v>14</v>
      </c>
      <c r="T8" s="4">
        <v>15</v>
      </c>
      <c r="U8" s="4">
        <v>16</v>
      </c>
      <c r="V8" s="4">
        <v>17</v>
      </c>
      <c r="W8" s="4">
        <v>18</v>
      </c>
      <c r="X8" s="4">
        <v>19</v>
      </c>
      <c r="Y8" s="4">
        <v>20</v>
      </c>
      <c r="Z8" s="4">
        <v>21</v>
      </c>
      <c r="AA8" s="4">
        <v>22</v>
      </c>
      <c r="AB8" s="4">
        <v>23</v>
      </c>
      <c r="AC8" s="4">
        <v>24</v>
      </c>
      <c r="AD8" s="4">
        <v>25</v>
      </c>
    </row>
    <row r="9" s="22" customFormat="1" ht="14.25" customHeight="1" spans="1:30">
      <c r="A9" s="38" t="s">
        <v>86</v>
      </c>
      <c r="B9" s="38" t="s">
        <v>86</v>
      </c>
      <c r="C9" s="38" t="s">
        <v>86</v>
      </c>
      <c r="D9" s="39" t="s">
        <v>86</v>
      </c>
      <c r="E9" s="39" t="s">
        <v>86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="22" customFormat="1" ht="14.25" customHeight="1" spans="1:30">
      <c r="A10" s="5"/>
      <c r="B10" s="5"/>
      <c r="C10" s="5"/>
      <c r="D10" s="5"/>
      <c r="E10" s="5" t="s">
        <v>14</v>
      </c>
      <c r="F10" s="9">
        <f>G10+P10</f>
        <v>3828.405222</v>
      </c>
      <c r="G10" s="9">
        <f>H10+I10</f>
        <v>2553.405222</v>
      </c>
      <c r="H10" s="9">
        <f>H12</f>
        <v>2445.325222</v>
      </c>
      <c r="I10" s="9">
        <v>108.08</v>
      </c>
      <c r="J10" s="9"/>
      <c r="K10" s="9">
        <v>108.08</v>
      </c>
      <c r="L10" s="9"/>
      <c r="M10" s="9"/>
      <c r="N10" s="9"/>
      <c r="O10" s="9"/>
      <c r="P10" s="9">
        <v>1275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="22" customFormat="1" ht="14.25" customHeight="1" spans="1:30">
      <c r="A11" s="5"/>
      <c r="B11" s="5"/>
      <c r="C11" s="5"/>
      <c r="D11" s="5"/>
      <c r="E11" s="5"/>
      <c r="F11" s="9">
        <f t="shared" ref="F10:F13" si="0">G11</f>
        <v>0</v>
      </c>
      <c r="G11" s="9">
        <f>H11+I11</f>
        <v>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="22" customFormat="1" ht="14.25" customHeight="1" spans="1:30">
      <c r="A12" s="5"/>
      <c r="B12" s="5"/>
      <c r="C12" s="5"/>
      <c r="D12" s="5" t="s">
        <v>270</v>
      </c>
      <c r="E12" s="5" t="s">
        <v>88</v>
      </c>
      <c r="F12" s="9">
        <f>G12+P12</f>
        <v>3828.405222</v>
      </c>
      <c r="G12" s="9">
        <f>SUM(G13:G26)</f>
        <v>2553.405222</v>
      </c>
      <c r="H12" s="9">
        <f>SUM(H13:H26)</f>
        <v>2445.325222</v>
      </c>
      <c r="I12" s="9">
        <v>108.08</v>
      </c>
      <c r="J12" s="9"/>
      <c r="K12" s="9">
        <v>108.08</v>
      </c>
      <c r="L12" s="9"/>
      <c r="M12" s="9"/>
      <c r="N12" s="9"/>
      <c r="O12" s="9"/>
      <c r="P12" s="9">
        <v>1275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="22" customFormat="1" ht="14.25" customHeight="1" spans="1:30">
      <c r="A13" s="5" t="s">
        <v>89</v>
      </c>
      <c r="B13" s="5" t="s">
        <v>90</v>
      </c>
      <c r="C13" s="5" t="s">
        <v>91</v>
      </c>
      <c r="D13" s="5" t="s">
        <v>92</v>
      </c>
      <c r="E13" s="5" t="s">
        <v>93</v>
      </c>
      <c r="F13" s="9">
        <f t="shared" si="0"/>
        <v>6.38</v>
      </c>
      <c r="G13" s="9">
        <f t="shared" ref="G13:G20" si="1">H13</f>
        <v>6.38</v>
      </c>
      <c r="H13" s="9">
        <v>6.38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="22" customFormat="1" ht="14.25" customHeight="1" spans="1:30">
      <c r="A14" s="8">
        <v>208</v>
      </c>
      <c r="B14" s="19" t="s">
        <v>90</v>
      </c>
      <c r="C14" s="19" t="s">
        <v>105</v>
      </c>
      <c r="D14" s="6"/>
      <c r="E14" s="23" t="s">
        <v>271</v>
      </c>
      <c r="F14" s="9">
        <v>31.94</v>
      </c>
      <c r="G14" s="9">
        <f t="shared" si="1"/>
        <v>31.93988</v>
      </c>
      <c r="H14" s="9">
        <f>[1]房管所6!H12+[1]园林所6!H11+[1]质监站6!H12+[1]路灯所6!H12+[1]人防中心6!H12+[1]市政中心6!H12</f>
        <v>31.93988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="22" customFormat="1" ht="24" customHeight="1" spans="1:30">
      <c r="A15" s="5" t="s">
        <v>89</v>
      </c>
      <c r="B15" s="5" t="s">
        <v>90</v>
      </c>
      <c r="C15" s="5" t="s">
        <v>90</v>
      </c>
      <c r="D15" s="5" t="s">
        <v>92</v>
      </c>
      <c r="E15" s="5" t="s">
        <v>94</v>
      </c>
      <c r="F15" s="9">
        <f t="shared" ref="F15:F17" si="2">G15</f>
        <v>105.691146</v>
      </c>
      <c r="G15" s="9">
        <f t="shared" si="1"/>
        <v>105.691146</v>
      </c>
      <c r="H15" s="9">
        <f>[1]住建局6!H14+[1]房管所6!H13+[1]园林所6!H12+[1]质监站6!H13+[1]路灯所6!H13+[1]人防中心6!H13+[1]市政中心6!H13+[1]档案馆6!H12</f>
        <v>105.691146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="22" customFormat="1" ht="22.7" customHeight="1" spans="1:30">
      <c r="A16" s="5" t="s">
        <v>89</v>
      </c>
      <c r="B16" s="5" t="s">
        <v>90</v>
      </c>
      <c r="C16" s="5" t="s">
        <v>95</v>
      </c>
      <c r="D16" s="5" t="s">
        <v>92</v>
      </c>
      <c r="E16" s="5" t="s">
        <v>96</v>
      </c>
      <c r="F16" s="9">
        <f t="shared" si="2"/>
        <v>45.712693</v>
      </c>
      <c r="G16" s="9">
        <f t="shared" si="1"/>
        <v>45.712693</v>
      </c>
      <c r="H16" s="9">
        <f>[1]住建局6!H15+[1]房管所6!H14+[1]园林所6!H13+[1]质监站6!H14+[1]路灯所6!H14+[1]人防中心6!H14+[1]市政中心6!H14+[1]档案馆6!H13</f>
        <v>45.712693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="22" customFormat="1" ht="14.25" customHeight="1" spans="1:30">
      <c r="A17" s="5" t="s">
        <v>97</v>
      </c>
      <c r="B17" s="5" t="s">
        <v>98</v>
      </c>
      <c r="C17" s="5" t="s">
        <v>91</v>
      </c>
      <c r="D17" s="5" t="s">
        <v>92</v>
      </c>
      <c r="E17" s="5" t="s">
        <v>99</v>
      </c>
      <c r="F17" s="9">
        <f t="shared" si="2"/>
        <v>10.97</v>
      </c>
      <c r="G17" s="9">
        <f t="shared" si="1"/>
        <v>10.97</v>
      </c>
      <c r="H17" s="9">
        <v>10.97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="22" customFormat="1" ht="14.25" customHeight="1" spans="1:30">
      <c r="A18" s="5" t="s">
        <v>97</v>
      </c>
      <c r="B18" s="5" t="s">
        <v>98</v>
      </c>
      <c r="C18" s="5" t="s">
        <v>105</v>
      </c>
      <c r="D18" s="5"/>
      <c r="E18" s="23" t="s">
        <v>272</v>
      </c>
      <c r="F18" s="9">
        <v>43.5</v>
      </c>
      <c r="G18" s="9">
        <f t="shared" si="1"/>
        <v>43.500684</v>
      </c>
      <c r="H18" s="9">
        <f>[1]房管所6!H15+[1]园林所6!H14+[1]质监站6!H17+[1]路灯所6!H15+[1]人防中心6!H15+[1]市政中心6!H15+[1]档案馆6!H14</f>
        <v>43.500684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="22" customFormat="1" ht="14.25" customHeight="1" spans="1:30">
      <c r="A19" s="5" t="s">
        <v>97</v>
      </c>
      <c r="B19" s="5" t="s">
        <v>98</v>
      </c>
      <c r="C19" s="5" t="s">
        <v>100</v>
      </c>
      <c r="D19" s="5" t="s">
        <v>92</v>
      </c>
      <c r="E19" s="5" t="s">
        <v>101</v>
      </c>
      <c r="F19" s="9">
        <f t="shared" ref="F19:F23" si="3">G19</f>
        <v>8.09</v>
      </c>
      <c r="G19" s="9">
        <f t="shared" si="1"/>
        <v>8.09</v>
      </c>
      <c r="H19" s="9">
        <f>[1]住建局6!H17+[1]质监站6!H18</f>
        <v>8.09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="22" customFormat="1" ht="24" customHeight="1" spans="1:30">
      <c r="A20" s="5" t="s">
        <v>102</v>
      </c>
      <c r="B20" s="5" t="s">
        <v>91</v>
      </c>
      <c r="C20" s="5" t="s">
        <v>91</v>
      </c>
      <c r="D20" s="5" t="s">
        <v>92</v>
      </c>
      <c r="E20" s="5" t="s">
        <v>103</v>
      </c>
      <c r="F20" s="9">
        <f t="shared" si="3"/>
        <v>228.58</v>
      </c>
      <c r="G20" s="9">
        <f t="shared" si="1"/>
        <v>228.58</v>
      </c>
      <c r="H20" s="9">
        <f>[1]住建局6!H18+[1]质监站6!H20</f>
        <v>228.58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="22" customFormat="1" ht="24" customHeight="1" spans="1:30">
      <c r="A21" s="5" t="s">
        <v>102</v>
      </c>
      <c r="B21" s="5" t="s">
        <v>91</v>
      </c>
      <c r="C21" s="5" t="s">
        <v>105</v>
      </c>
      <c r="D21" s="5" t="s">
        <v>92</v>
      </c>
      <c r="E21" s="5" t="s">
        <v>106</v>
      </c>
      <c r="F21" s="9">
        <f t="shared" si="3"/>
        <v>108.08</v>
      </c>
      <c r="G21" s="9">
        <v>108.08</v>
      </c>
      <c r="H21" s="9"/>
      <c r="I21" s="9">
        <v>108.08</v>
      </c>
      <c r="J21" s="9"/>
      <c r="K21" s="9">
        <v>108.08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="22" customFormat="1" ht="14.25" customHeight="1" spans="1:30">
      <c r="A22" s="5" t="s">
        <v>102</v>
      </c>
      <c r="B22" s="5" t="s">
        <v>100</v>
      </c>
      <c r="C22" s="5" t="s">
        <v>107</v>
      </c>
      <c r="D22" s="5" t="s">
        <v>92</v>
      </c>
      <c r="E22" s="5" t="s">
        <v>109</v>
      </c>
      <c r="F22" s="9">
        <f t="shared" si="3"/>
        <v>781.520837</v>
      </c>
      <c r="G22" s="9">
        <f>H22+I22</f>
        <v>781.520837</v>
      </c>
      <c r="H22" s="9">
        <f>[1]住建局6!H20+[1]路灯所6!H16</f>
        <v>781.520837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="22" customFormat="1" ht="14.25" customHeight="1" spans="1:30">
      <c r="A23" s="5" t="s">
        <v>111</v>
      </c>
      <c r="B23" s="5" t="s">
        <v>105</v>
      </c>
      <c r="C23" s="5" t="s">
        <v>91</v>
      </c>
      <c r="D23" s="5" t="s">
        <v>92</v>
      </c>
      <c r="E23" s="5" t="s">
        <v>112</v>
      </c>
      <c r="F23" s="9">
        <f t="shared" si="3"/>
        <v>79.253359</v>
      </c>
      <c r="G23" s="9">
        <f>H23+I23</f>
        <v>79.253359</v>
      </c>
      <c r="H23" s="9">
        <f>[1]住建局6!H21+[1]房管所6!H16+[1]园林所6!H16+[1]质监站6!H24+[1]路灯所6!H17+[1]人防中心6!H17+[1]市政中心6!H17+[1]档案馆6!H16</f>
        <v>79.253359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="22" customFormat="1" ht="14.25" customHeight="1" spans="1:30">
      <c r="A24" s="5" t="s">
        <v>102</v>
      </c>
      <c r="B24" s="5" t="s">
        <v>90</v>
      </c>
      <c r="C24" s="5" t="s">
        <v>91</v>
      </c>
      <c r="D24" s="8"/>
      <c r="E24" s="8" t="s">
        <v>110</v>
      </c>
      <c r="F24" s="9">
        <v>642.8</v>
      </c>
      <c r="G24" s="9">
        <v>642.8</v>
      </c>
      <c r="H24" s="9">
        <v>642.8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="22" customFormat="1" ht="14.25" customHeight="1" spans="1:30">
      <c r="A25" s="8">
        <v>221</v>
      </c>
      <c r="B25" s="19" t="s">
        <v>100</v>
      </c>
      <c r="C25" s="19" t="s">
        <v>107</v>
      </c>
      <c r="D25" s="6"/>
      <c r="E25" s="23" t="s">
        <v>113</v>
      </c>
      <c r="F25" s="9">
        <v>265.42</v>
      </c>
      <c r="G25" s="9">
        <v>265.42</v>
      </c>
      <c r="H25" s="9">
        <v>265.42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="22" customFormat="1" ht="14.25" customHeight="1" spans="1:30">
      <c r="A26" s="5" t="s">
        <v>102</v>
      </c>
      <c r="B26" s="5" t="s">
        <v>91</v>
      </c>
      <c r="C26" s="5" t="s">
        <v>107</v>
      </c>
      <c r="D26" s="5" t="s">
        <v>92</v>
      </c>
      <c r="E26" s="5" t="s">
        <v>108</v>
      </c>
      <c r="F26" s="9">
        <f>G26</f>
        <v>195.466623</v>
      </c>
      <c r="G26" s="9">
        <f>H26</f>
        <v>195.466623</v>
      </c>
      <c r="H26" s="9">
        <f>[1]人防中心6!H16+[1]市政中心6!H16+[1]档案馆6!H15</f>
        <v>195.466623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="22" customFormat="1" ht="22.7" customHeight="1" spans="1:30">
      <c r="A27" s="32">
        <v>212</v>
      </c>
      <c r="B27" s="32">
        <v>14</v>
      </c>
      <c r="C27" s="33" t="s">
        <v>91</v>
      </c>
      <c r="D27" s="34"/>
      <c r="E27" s="35" t="s">
        <v>273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>
        <v>1249.5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="22" customFormat="1" ht="14.25" customHeight="1" spans="1:30">
      <c r="A28" s="6">
        <v>215</v>
      </c>
      <c r="B28" s="21" t="s">
        <v>91</v>
      </c>
      <c r="C28" s="6">
        <v>99</v>
      </c>
      <c r="D28" s="6"/>
      <c r="E28" s="6" t="s">
        <v>274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>
        <v>25.5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="22" customFormat="1" ht="14.25" customHeight="1" spans="1:30">
      <c r="A29" s="8"/>
      <c r="B29" s="8"/>
      <c r="C29" s="8"/>
      <c r="D29" s="6"/>
      <c r="E29" s="2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="22" customFormat="1" ht="14.25" customHeight="1" spans="1:30">
      <c r="A30" s="8"/>
      <c r="B30" s="8"/>
      <c r="C30" s="8"/>
      <c r="D30" s="6"/>
      <c r="E30" s="2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workbookViewId="0">
      <selection activeCell="I16" sqref="I16"/>
    </sheetView>
  </sheetViews>
  <sheetFormatPr defaultColWidth="10" defaultRowHeight="20" customHeight="1"/>
  <cols>
    <col min="1" max="3" width="3.75" style="22" customWidth="1"/>
    <col min="4" max="4" width="7.5" style="22" customWidth="1"/>
    <col min="5" max="5" width="27.25" style="22" customWidth="1"/>
    <col min="6" max="8" width="7.5" style="22" customWidth="1"/>
    <col min="9" max="9" width="6.25" style="22" customWidth="1"/>
    <col min="10" max="10" width="5.625" style="22" customWidth="1"/>
    <col min="11" max="11" width="5.25" style="22" customWidth="1"/>
    <col min="12" max="12" width="7.5" style="22" customWidth="1"/>
    <col min="13" max="13" width="6" style="22" customWidth="1"/>
    <col min="14" max="14" width="7.5" style="22" customWidth="1"/>
    <col min="15" max="15" width="4.875" style="22" customWidth="1"/>
    <col min="16" max="16" width="5" style="22" customWidth="1"/>
    <col min="17" max="17" width="7.375" style="22" customWidth="1"/>
    <col min="18" max="18" width="7" style="22" customWidth="1"/>
    <col min="19" max="19" width="5.5" style="22" customWidth="1"/>
    <col min="20" max="20" width="4" style="22" customWidth="1"/>
    <col min="21" max="21" width="4.75" style="22" customWidth="1"/>
    <col min="22" max="22" width="4.375" style="22" customWidth="1"/>
    <col min="23" max="23" width="2.375" style="22" customWidth="1"/>
    <col min="24" max="24" width="3.375" style="22" customWidth="1"/>
    <col min="25" max="25" width="3.25" style="22" customWidth="1"/>
    <col min="26" max="26" width="9.75" style="22" customWidth="1"/>
    <col min="27" max="16384" width="10" style="22"/>
  </cols>
  <sheetData>
    <row r="1" s="22" customFormat="1" customHeight="1" spans="1: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 t="s">
        <v>275</v>
      </c>
      <c r="Y1" s="10"/>
    </row>
    <row r="2" s="22" customFormat="1" customHeight="1" spans="1:25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22" customFormat="1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7" t="s">
        <v>8</v>
      </c>
      <c r="X3" s="37"/>
      <c r="Y3" s="37"/>
    </row>
    <row r="4" s="22" customFormat="1" customHeight="1" spans="1:25">
      <c r="A4" s="4" t="s">
        <v>63</v>
      </c>
      <c r="B4" s="4"/>
      <c r="C4" s="4"/>
      <c r="D4" s="4" t="s">
        <v>244</v>
      </c>
      <c r="E4" s="4" t="s">
        <v>277</v>
      </c>
      <c r="F4" s="4" t="s">
        <v>66</v>
      </c>
      <c r="G4" s="4" t="s">
        <v>67</v>
      </c>
      <c r="H4" s="4"/>
      <c r="I4" s="4"/>
      <c r="J4" s="4"/>
      <c r="K4" s="4"/>
      <c r="L4" s="4" t="s">
        <v>68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69</v>
      </c>
      <c r="X4" s="4"/>
      <c r="Y4" s="4"/>
    </row>
    <row r="5" s="22" customFormat="1" ht="48" customHeight="1" spans="1:25">
      <c r="A5" s="4" t="s">
        <v>70</v>
      </c>
      <c r="B5" s="4" t="s">
        <v>71</v>
      </c>
      <c r="C5" s="4" t="s">
        <v>72</v>
      </c>
      <c r="D5" s="4"/>
      <c r="E5" s="4"/>
      <c r="F5" s="4"/>
      <c r="G5" s="4" t="s">
        <v>73</v>
      </c>
      <c r="H5" s="4" t="s">
        <v>74</v>
      </c>
      <c r="I5" s="4" t="s">
        <v>75</v>
      </c>
      <c r="J5" s="4" t="s">
        <v>76</v>
      </c>
      <c r="K5" s="4" t="s">
        <v>77</v>
      </c>
      <c r="L5" s="4" t="s">
        <v>73</v>
      </c>
      <c r="M5" s="4" t="s">
        <v>74</v>
      </c>
      <c r="N5" s="4" t="s">
        <v>75</v>
      </c>
      <c r="O5" s="4" t="s">
        <v>76</v>
      </c>
      <c r="P5" s="4" t="s">
        <v>78</v>
      </c>
      <c r="Q5" s="4" t="s">
        <v>79</v>
      </c>
      <c r="R5" s="4" t="s">
        <v>80</v>
      </c>
      <c r="S5" s="4" t="s">
        <v>81</v>
      </c>
      <c r="T5" s="4" t="s">
        <v>82</v>
      </c>
      <c r="U5" s="4" t="s">
        <v>77</v>
      </c>
      <c r="V5" s="4" t="s">
        <v>83</v>
      </c>
      <c r="W5" s="4" t="s">
        <v>73</v>
      </c>
      <c r="X5" s="4" t="s">
        <v>67</v>
      </c>
      <c r="Y5" s="4" t="s">
        <v>84</v>
      </c>
    </row>
    <row r="6" s="22" customFormat="1" customHeight="1" spans="1:25">
      <c r="A6" s="4" t="s">
        <v>85</v>
      </c>
      <c r="B6" s="4" t="s">
        <v>85</v>
      </c>
      <c r="C6" s="4" t="s">
        <v>85</v>
      </c>
      <c r="D6" s="4" t="s">
        <v>86</v>
      </c>
      <c r="E6" s="4" t="s">
        <v>86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22" customFormat="1" customHeight="1" spans="1:25">
      <c r="A7" s="5"/>
      <c r="B7" s="5"/>
      <c r="C7" s="5"/>
      <c r="D7" s="5"/>
      <c r="E7" s="5" t="s">
        <v>14</v>
      </c>
      <c r="F7" s="9">
        <f t="shared" ref="F7:V7" si="0">F9</f>
        <v>3828.411058</v>
      </c>
      <c r="G7" s="9">
        <f t="shared" si="0"/>
        <v>1017.971058</v>
      </c>
      <c r="H7" s="9">
        <f t="shared" si="0"/>
        <v>850.588165</v>
      </c>
      <c r="I7" s="9">
        <f t="shared" si="0"/>
        <v>126.128893</v>
      </c>
      <c r="J7" s="9">
        <f t="shared" si="0"/>
        <v>41.254</v>
      </c>
      <c r="K7" s="9">
        <f t="shared" si="0"/>
        <v>0</v>
      </c>
      <c r="L7" s="9">
        <f t="shared" si="0"/>
        <v>2810.44</v>
      </c>
      <c r="M7" s="9">
        <f t="shared" si="0"/>
        <v>663.39</v>
      </c>
      <c r="N7" s="9">
        <f t="shared" si="0"/>
        <v>727.71</v>
      </c>
      <c r="O7" s="9">
        <f t="shared" si="0"/>
        <v>0</v>
      </c>
      <c r="P7" s="9">
        <f t="shared" si="0"/>
        <v>0</v>
      </c>
      <c r="Q7" s="9">
        <f t="shared" si="0"/>
        <v>142</v>
      </c>
      <c r="R7" s="9">
        <f t="shared" si="0"/>
        <v>0</v>
      </c>
      <c r="S7" s="9">
        <f t="shared" si="0"/>
        <v>0</v>
      </c>
      <c r="T7" s="9">
        <f t="shared" si="0"/>
        <v>0</v>
      </c>
      <c r="U7" s="9">
        <f t="shared" si="0"/>
        <v>0</v>
      </c>
      <c r="V7" s="9">
        <f t="shared" si="0"/>
        <v>2.34</v>
      </c>
      <c r="W7" s="9"/>
      <c r="X7" s="9"/>
      <c r="Y7" s="9"/>
    </row>
    <row r="8" s="22" customFormat="1" customHeight="1" spans="1:25">
      <c r="A8" s="5"/>
      <c r="B8" s="5"/>
      <c r="C8" s="5"/>
      <c r="D8" s="5"/>
      <c r="E8" s="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="22" customFormat="1" customHeight="1" spans="1:25">
      <c r="A9" s="5"/>
      <c r="B9" s="5"/>
      <c r="C9" s="5"/>
      <c r="D9" s="5" t="s">
        <v>270</v>
      </c>
      <c r="E9" s="5" t="s">
        <v>88</v>
      </c>
      <c r="F9" s="9">
        <f t="shared" ref="F9:F23" si="1">G9+L9</f>
        <v>3828.411058</v>
      </c>
      <c r="G9" s="9">
        <f>H9+I9+J9</f>
        <v>1017.971058</v>
      </c>
      <c r="H9" s="9">
        <f t="shared" ref="H9:V9" si="2">SUM(H10:H23)</f>
        <v>850.588165</v>
      </c>
      <c r="I9" s="9">
        <f t="shared" si="2"/>
        <v>126.128893</v>
      </c>
      <c r="J9" s="9">
        <f t="shared" si="2"/>
        <v>41.254</v>
      </c>
      <c r="K9" s="9">
        <f t="shared" si="2"/>
        <v>0</v>
      </c>
      <c r="L9" s="9">
        <f>SUM(L10:L25)</f>
        <v>2810.44</v>
      </c>
      <c r="M9" s="9">
        <f t="shared" si="2"/>
        <v>663.39</v>
      </c>
      <c r="N9" s="9">
        <f t="shared" si="2"/>
        <v>727.71</v>
      </c>
      <c r="O9" s="9">
        <f t="shared" si="2"/>
        <v>0</v>
      </c>
      <c r="P9" s="9">
        <f t="shared" si="2"/>
        <v>0</v>
      </c>
      <c r="Q9" s="9">
        <f t="shared" si="2"/>
        <v>142</v>
      </c>
      <c r="R9" s="9">
        <f t="shared" si="2"/>
        <v>0</v>
      </c>
      <c r="S9" s="9">
        <f t="shared" si="2"/>
        <v>0</v>
      </c>
      <c r="T9" s="9">
        <f t="shared" si="2"/>
        <v>0</v>
      </c>
      <c r="U9" s="9">
        <f t="shared" si="2"/>
        <v>0</v>
      </c>
      <c r="V9" s="9">
        <f t="shared" si="2"/>
        <v>2.34</v>
      </c>
      <c r="W9" s="9"/>
      <c r="X9" s="9"/>
      <c r="Y9" s="9"/>
    </row>
    <row r="10" s="22" customFormat="1" customHeight="1" spans="1:25">
      <c r="A10" s="5" t="s">
        <v>89</v>
      </c>
      <c r="B10" s="5" t="s">
        <v>90</v>
      </c>
      <c r="C10" s="5" t="s">
        <v>91</v>
      </c>
      <c r="D10" s="5" t="s">
        <v>92</v>
      </c>
      <c r="E10" s="5" t="s">
        <v>93</v>
      </c>
      <c r="F10" s="9">
        <f t="shared" si="1"/>
        <v>6.38</v>
      </c>
      <c r="G10" s="9">
        <f t="shared" ref="G10:G23" si="3">H10+I10+J10+K10</f>
        <v>6.38</v>
      </c>
      <c r="H10" s="9"/>
      <c r="I10" s="9"/>
      <c r="J10" s="9">
        <f>[1]住建局7!J10</f>
        <v>6.38</v>
      </c>
      <c r="K10" s="9"/>
      <c r="L10" s="9">
        <f t="shared" ref="L10:L18" si="4">SUM(M10:Q10)</f>
        <v>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="22" customFormat="1" customHeight="1" spans="1:25">
      <c r="A11" s="8">
        <v>208</v>
      </c>
      <c r="B11" s="19" t="s">
        <v>90</v>
      </c>
      <c r="C11" s="19" t="s">
        <v>105</v>
      </c>
      <c r="D11" s="6"/>
      <c r="E11" s="23" t="s">
        <v>271</v>
      </c>
      <c r="F11" s="9">
        <f t="shared" si="1"/>
        <v>31.95</v>
      </c>
      <c r="G11" s="9">
        <f t="shared" si="3"/>
        <v>31.95</v>
      </c>
      <c r="H11" s="9"/>
      <c r="I11" s="9"/>
      <c r="J11" s="9">
        <v>31.95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="22" customFormat="1" ht="24" customHeight="1" spans="1:25">
      <c r="A12" s="5" t="s">
        <v>89</v>
      </c>
      <c r="B12" s="5" t="s">
        <v>90</v>
      </c>
      <c r="C12" s="5" t="s">
        <v>90</v>
      </c>
      <c r="D12" s="5" t="s">
        <v>92</v>
      </c>
      <c r="E12" s="5" t="s">
        <v>94</v>
      </c>
      <c r="F12" s="9">
        <f t="shared" si="1"/>
        <v>105.681146</v>
      </c>
      <c r="G12" s="9">
        <f t="shared" si="3"/>
        <v>105.681146</v>
      </c>
      <c r="H12" s="9">
        <f>[1]住建局7!H11+[1]房管所7!H11+[1]园林所7!H9+[1]质监站7!H11+[1]路灯所7!H11+[1]人防中心7!H11+[1]市政中心7!H11+[1]档案馆7!H10</f>
        <v>105.681146</v>
      </c>
      <c r="I12" s="9"/>
      <c r="J12" s="9"/>
      <c r="K12" s="9"/>
      <c r="L12" s="9">
        <f t="shared" si="4"/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="22" customFormat="1" customHeight="1" spans="1:25">
      <c r="A13" s="5" t="s">
        <v>89</v>
      </c>
      <c r="B13" s="5" t="s">
        <v>90</v>
      </c>
      <c r="C13" s="5" t="s">
        <v>95</v>
      </c>
      <c r="D13" s="5" t="s">
        <v>92</v>
      </c>
      <c r="E13" s="5" t="s">
        <v>96</v>
      </c>
      <c r="F13" s="9">
        <f t="shared" si="1"/>
        <v>45.712693</v>
      </c>
      <c r="G13" s="9">
        <f t="shared" si="3"/>
        <v>45.712693</v>
      </c>
      <c r="H13" s="9">
        <f>[1]住建局7!H12+[1]房管所7!H12+[1]园林所7!H10+[1]质监站7!H12+[1]路灯所7!H12+[1]人防中心7!H12+[1]市政中心7!H12+[1]档案馆7!H11</f>
        <v>45.712693</v>
      </c>
      <c r="I13" s="9"/>
      <c r="J13" s="9"/>
      <c r="K13" s="9"/>
      <c r="L13" s="9">
        <f t="shared" si="4"/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="22" customFormat="1" customHeight="1" spans="1:25">
      <c r="A14" s="5" t="s">
        <v>97</v>
      </c>
      <c r="B14" s="5" t="s">
        <v>98</v>
      </c>
      <c r="C14" s="5" t="s">
        <v>91</v>
      </c>
      <c r="D14" s="5" t="s">
        <v>92</v>
      </c>
      <c r="E14" s="5" t="s">
        <v>99</v>
      </c>
      <c r="F14" s="9">
        <f t="shared" si="1"/>
        <v>10.97</v>
      </c>
      <c r="G14" s="9">
        <f t="shared" si="3"/>
        <v>10.97</v>
      </c>
      <c r="H14" s="9">
        <f>[1]住建局7!H13</f>
        <v>10.97</v>
      </c>
      <c r="I14" s="9"/>
      <c r="J14" s="9"/>
      <c r="K14" s="9"/>
      <c r="L14" s="9">
        <f t="shared" si="4"/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="22" customFormat="1" customHeight="1" spans="1:25">
      <c r="A15" s="5" t="s">
        <v>97</v>
      </c>
      <c r="B15" s="5" t="s">
        <v>98</v>
      </c>
      <c r="C15" s="5" t="s">
        <v>105</v>
      </c>
      <c r="D15" s="5"/>
      <c r="E15" s="23" t="s">
        <v>272</v>
      </c>
      <c r="F15" s="9">
        <f t="shared" si="1"/>
        <v>43.51</v>
      </c>
      <c r="G15" s="9">
        <f t="shared" si="3"/>
        <v>43.51</v>
      </c>
      <c r="H15" s="9">
        <f>43.51</f>
        <v>43.51</v>
      </c>
      <c r="I15" s="9"/>
      <c r="J15" s="9"/>
      <c r="K15" s="9"/>
      <c r="L15" s="9">
        <f t="shared" si="4"/>
        <v>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="22" customFormat="1" customHeight="1" spans="1:25">
      <c r="A16" s="5" t="s">
        <v>97</v>
      </c>
      <c r="B16" s="5" t="s">
        <v>98</v>
      </c>
      <c r="C16" s="5" t="s">
        <v>100</v>
      </c>
      <c r="D16" s="5" t="s">
        <v>92</v>
      </c>
      <c r="E16" s="5" t="s">
        <v>101</v>
      </c>
      <c r="F16" s="9">
        <f t="shared" si="1"/>
        <v>8.09</v>
      </c>
      <c r="G16" s="9">
        <f t="shared" si="3"/>
        <v>8.09</v>
      </c>
      <c r="H16" s="9">
        <f>[1]住建局7!H14+[1]质监站7!H16</f>
        <v>6.04</v>
      </c>
      <c r="I16" s="9"/>
      <c r="J16" s="9">
        <f>[1]住建局7!J14+[1]质监站7!J16</f>
        <v>2.05</v>
      </c>
      <c r="K16" s="9"/>
      <c r="L16" s="9">
        <f t="shared" si="4"/>
        <v>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="22" customFormat="1" customHeight="1" spans="1:25">
      <c r="A17" s="5" t="s">
        <v>102</v>
      </c>
      <c r="B17" s="5" t="s">
        <v>91</v>
      </c>
      <c r="C17" s="5" t="s">
        <v>91</v>
      </c>
      <c r="D17" s="5" t="s">
        <v>92</v>
      </c>
      <c r="E17" s="5" t="s">
        <v>103</v>
      </c>
      <c r="F17" s="9">
        <f t="shared" si="1"/>
        <v>228.578</v>
      </c>
      <c r="G17" s="9">
        <f t="shared" si="3"/>
        <v>224.478</v>
      </c>
      <c r="H17" s="9">
        <f>[1]住建局7!H15+[1]质监站7!H19</f>
        <v>176.32</v>
      </c>
      <c r="I17" s="9">
        <f>[1]住建局7!I15+[1]质监站7!I19</f>
        <v>47.37</v>
      </c>
      <c r="J17" s="9">
        <f>[1]住建局7!J15+[1]质监站7!J19</f>
        <v>0.788</v>
      </c>
      <c r="K17" s="9"/>
      <c r="L17" s="9">
        <f t="shared" si="4"/>
        <v>4.1</v>
      </c>
      <c r="M17" s="9"/>
      <c r="N17" s="9">
        <f>[1]质监站7!N19</f>
        <v>4.1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="22" customFormat="1" customHeight="1" spans="1:25">
      <c r="A18" s="5" t="s">
        <v>102</v>
      </c>
      <c r="B18" s="5" t="s">
        <v>91</v>
      </c>
      <c r="C18" s="5" t="s">
        <v>105</v>
      </c>
      <c r="D18" s="5" t="s">
        <v>92</v>
      </c>
      <c r="E18" s="5" t="s">
        <v>106</v>
      </c>
      <c r="F18" s="9">
        <f t="shared" si="1"/>
        <v>108.09</v>
      </c>
      <c r="G18" s="9">
        <f t="shared" si="3"/>
        <v>0</v>
      </c>
      <c r="H18" s="9"/>
      <c r="I18" s="9"/>
      <c r="J18" s="9"/>
      <c r="K18" s="9"/>
      <c r="L18" s="9">
        <f t="shared" si="4"/>
        <v>108.09</v>
      </c>
      <c r="M18" s="9">
        <f>[1]住建局7!M16</f>
        <v>92.53</v>
      </c>
      <c r="N18" s="9">
        <f>[1]住建局7!N16</f>
        <v>15.56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="22" customFormat="1" customHeight="1" spans="1:25">
      <c r="A19" s="5" t="s">
        <v>102</v>
      </c>
      <c r="B19" s="5" t="s">
        <v>100</v>
      </c>
      <c r="C19" s="5" t="s">
        <v>107</v>
      </c>
      <c r="D19" s="5" t="s">
        <v>92</v>
      </c>
      <c r="E19" s="5" t="s">
        <v>109</v>
      </c>
      <c r="F19" s="9">
        <f t="shared" si="1"/>
        <v>781.513237</v>
      </c>
      <c r="G19" s="9">
        <f t="shared" si="3"/>
        <v>57.143237</v>
      </c>
      <c r="H19" s="9">
        <v>46.430511</v>
      </c>
      <c r="I19" s="9">
        <v>10.712726</v>
      </c>
      <c r="J19" s="9">
        <v>0</v>
      </c>
      <c r="K19" s="9"/>
      <c r="L19" s="9">
        <f>SUM(M19:V19)</f>
        <v>724.37</v>
      </c>
      <c r="M19" s="9">
        <f>5.6</f>
        <v>5.6</v>
      </c>
      <c r="N19" s="9">
        <v>574.43</v>
      </c>
      <c r="O19" s="9"/>
      <c r="P19" s="9"/>
      <c r="Q19" s="9">
        <v>142</v>
      </c>
      <c r="R19" s="9"/>
      <c r="S19" s="9"/>
      <c r="T19" s="9"/>
      <c r="U19" s="9"/>
      <c r="V19" s="9">
        <v>2.34</v>
      </c>
      <c r="W19" s="9"/>
      <c r="X19" s="9"/>
      <c r="Y19" s="9"/>
    </row>
    <row r="20" s="22" customFormat="1" customHeight="1" spans="1:25">
      <c r="A20" s="5" t="s">
        <v>111</v>
      </c>
      <c r="B20" s="5" t="s">
        <v>105</v>
      </c>
      <c r="C20" s="5" t="s">
        <v>91</v>
      </c>
      <c r="D20" s="5" t="s">
        <v>92</v>
      </c>
      <c r="E20" s="24" t="s">
        <v>112</v>
      </c>
      <c r="F20" s="9">
        <f t="shared" si="1"/>
        <v>79.253359</v>
      </c>
      <c r="G20" s="9">
        <f t="shared" si="3"/>
        <v>79.253359</v>
      </c>
      <c r="H20" s="25">
        <f>[1]住建局7!H18+[1]房管所7!H14+[1]园林所7!H13+[1]质监站7!H22+[1]路灯所7!H15+[1]人防中心7!H15+[1]市政中心7!H15+[1]档案馆7!H14</f>
        <v>79.253359</v>
      </c>
      <c r="I20" s="25"/>
      <c r="J20" s="25"/>
      <c r="K20" s="25"/>
      <c r="L20" s="9">
        <f t="shared" ref="L20:L23" si="5">SUM(M20:Q20)</f>
        <v>0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="22" customFormat="1" customHeight="1" spans="1:25">
      <c r="A21" s="5" t="s">
        <v>102</v>
      </c>
      <c r="B21" s="5" t="s">
        <v>90</v>
      </c>
      <c r="C21" s="5" t="s">
        <v>91</v>
      </c>
      <c r="D21" s="26"/>
      <c r="E21" s="27" t="s">
        <v>110</v>
      </c>
      <c r="F21" s="9">
        <f t="shared" si="1"/>
        <v>642.8</v>
      </c>
      <c r="G21" s="9">
        <f t="shared" si="3"/>
        <v>94.62</v>
      </c>
      <c r="H21" s="28">
        <v>78.32</v>
      </c>
      <c r="I21" s="28">
        <v>16.25</v>
      </c>
      <c r="J21" s="28">
        <v>0.05</v>
      </c>
      <c r="K21" s="28"/>
      <c r="L21" s="9">
        <f t="shared" si="5"/>
        <v>548.18</v>
      </c>
      <c r="M21" s="28">
        <v>414.56</v>
      </c>
      <c r="N21" s="28">
        <v>133.62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="22" customFormat="1" customHeight="1" spans="1:25">
      <c r="A22" s="8">
        <v>221</v>
      </c>
      <c r="B22" s="19" t="s">
        <v>100</v>
      </c>
      <c r="C22" s="19" t="s">
        <v>107</v>
      </c>
      <c r="D22" s="29"/>
      <c r="E22" s="23" t="s">
        <v>113</v>
      </c>
      <c r="F22" s="9">
        <f t="shared" si="1"/>
        <v>265.416</v>
      </c>
      <c r="G22" s="9">
        <f t="shared" si="3"/>
        <v>114.716</v>
      </c>
      <c r="H22" s="28">
        <v>94.52</v>
      </c>
      <c r="I22" s="28">
        <v>20.16</v>
      </c>
      <c r="J22" s="28">
        <v>0.036</v>
      </c>
      <c r="K22" s="28"/>
      <c r="L22" s="9">
        <f t="shared" si="5"/>
        <v>150.7</v>
      </c>
      <c r="M22" s="28">
        <v>150.7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="22" customFormat="1" customHeight="1" spans="1:25">
      <c r="A23" s="24" t="s">
        <v>102</v>
      </c>
      <c r="B23" s="24" t="s">
        <v>91</v>
      </c>
      <c r="C23" s="24" t="s">
        <v>107</v>
      </c>
      <c r="D23" s="30" t="s">
        <v>92</v>
      </c>
      <c r="E23" s="24" t="s">
        <v>108</v>
      </c>
      <c r="F23" s="25">
        <f t="shared" si="1"/>
        <v>195.466623</v>
      </c>
      <c r="G23" s="25">
        <f t="shared" si="3"/>
        <v>195.466623</v>
      </c>
      <c r="H23" s="31">
        <f>[1]人防中心7!H14+[1]市政中心7!H14+[1]档案馆7!H13</f>
        <v>163.830456</v>
      </c>
      <c r="I23" s="31">
        <f>[1]人防中心7!I14+[1]市政中心7!I14+[1]档案馆7!I13</f>
        <v>31.636167</v>
      </c>
      <c r="J23" s="31"/>
      <c r="K23" s="31"/>
      <c r="L23" s="25">
        <f t="shared" si="5"/>
        <v>0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customHeight="1" spans="1:25">
      <c r="A24" s="32">
        <v>212</v>
      </c>
      <c r="B24" s="32">
        <v>14</v>
      </c>
      <c r="C24" s="33" t="s">
        <v>91</v>
      </c>
      <c r="D24" s="34"/>
      <c r="E24" s="35" t="s">
        <v>273</v>
      </c>
      <c r="F24" s="31">
        <f>L24</f>
        <v>1249.5</v>
      </c>
      <c r="G24" s="31"/>
      <c r="H24" s="31"/>
      <c r="I24" s="31"/>
      <c r="J24" s="31"/>
      <c r="K24" s="31"/>
      <c r="L24" s="31">
        <f>R24</f>
        <v>1249.5</v>
      </c>
      <c r="M24" s="31"/>
      <c r="N24" s="31"/>
      <c r="O24" s="31"/>
      <c r="P24" s="31"/>
      <c r="Q24" s="31"/>
      <c r="R24" s="31">
        <v>1249.5</v>
      </c>
      <c r="S24" s="31"/>
      <c r="T24" s="31"/>
      <c r="U24" s="31"/>
      <c r="V24" s="31"/>
      <c r="W24" s="31"/>
      <c r="X24" s="31"/>
      <c r="Y24" s="31"/>
    </row>
    <row r="25" customHeight="1" spans="1:25">
      <c r="A25" s="6">
        <v>215</v>
      </c>
      <c r="B25" s="21" t="s">
        <v>91</v>
      </c>
      <c r="C25" s="6">
        <v>99</v>
      </c>
      <c r="D25" s="6"/>
      <c r="E25" s="6" t="s">
        <v>274</v>
      </c>
      <c r="F25" s="36">
        <f>L25</f>
        <v>25.5</v>
      </c>
      <c r="G25" s="36"/>
      <c r="H25" s="36"/>
      <c r="I25" s="36"/>
      <c r="J25" s="36"/>
      <c r="K25" s="36"/>
      <c r="L25" s="36">
        <v>25.5</v>
      </c>
      <c r="M25" s="36">
        <v>18.5</v>
      </c>
      <c r="N25" s="36">
        <v>7</v>
      </c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abSelected="1" workbookViewId="0">
      <selection activeCell="N23" sqref="N23"/>
    </sheetView>
  </sheetViews>
  <sheetFormatPr defaultColWidth="10" defaultRowHeight="13.5"/>
  <cols>
    <col min="1" max="3" width="3.75" style="1" customWidth="1"/>
    <col min="4" max="4" width="4.75" style="1" customWidth="1"/>
    <col min="5" max="5" width="9.875" style="1" customWidth="1"/>
    <col min="6" max="6" width="7.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8.3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8.7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 t="s">
        <v>278</v>
      </c>
      <c r="Y1" s="10"/>
    </row>
    <row r="2" ht="19.5" customHeight="1" spans="1:25">
      <c r="A2" s="3" t="s">
        <v>279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0" t="s">
        <v>8</v>
      </c>
      <c r="Y3" s="10"/>
    </row>
    <row r="4" ht="14.25" customHeight="1" spans="1:25">
      <c r="A4" s="4" t="s">
        <v>63</v>
      </c>
      <c r="B4" s="4"/>
      <c r="C4" s="4"/>
      <c r="D4" s="4" t="s">
        <v>244</v>
      </c>
      <c r="E4" s="4" t="s">
        <v>277</v>
      </c>
      <c r="F4" s="4" t="s">
        <v>66</v>
      </c>
      <c r="G4" s="4" t="s">
        <v>67</v>
      </c>
      <c r="H4" s="4"/>
      <c r="I4" s="4"/>
      <c r="J4" s="4"/>
      <c r="K4" s="4"/>
      <c r="L4" s="4" t="s">
        <v>68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69</v>
      </c>
      <c r="X4" s="4"/>
      <c r="Y4" s="4"/>
    </row>
    <row r="5" ht="41.45" customHeight="1" spans="1:25">
      <c r="A5" s="4" t="s">
        <v>70</v>
      </c>
      <c r="B5" s="4" t="s">
        <v>71</v>
      </c>
      <c r="C5" s="4" t="s">
        <v>72</v>
      </c>
      <c r="D5" s="4"/>
      <c r="E5" s="4"/>
      <c r="F5" s="4"/>
      <c r="G5" s="4" t="s">
        <v>73</v>
      </c>
      <c r="H5" s="4" t="s">
        <v>74</v>
      </c>
      <c r="I5" s="4" t="s">
        <v>75</v>
      </c>
      <c r="J5" s="4" t="s">
        <v>76</v>
      </c>
      <c r="K5" s="4" t="s">
        <v>77</v>
      </c>
      <c r="L5" s="4" t="s">
        <v>73</v>
      </c>
      <c r="M5" s="4" t="s">
        <v>74</v>
      </c>
      <c r="N5" s="4" t="s">
        <v>75</v>
      </c>
      <c r="O5" s="4" t="s">
        <v>76</v>
      </c>
      <c r="P5" s="4" t="s">
        <v>78</v>
      </c>
      <c r="Q5" s="4" t="s">
        <v>79</v>
      </c>
      <c r="R5" s="4" t="s">
        <v>80</v>
      </c>
      <c r="S5" s="4" t="s">
        <v>81</v>
      </c>
      <c r="T5" s="4" t="s">
        <v>82</v>
      </c>
      <c r="U5" s="4" t="s">
        <v>77</v>
      </c>
      <c r="V5" s="4" t="s">
        <v>83</v>
      </c>
      <c r="W5" s="4" t="s">
        <v>73</v>
      </c>
      <c r="X5" s="4" t="s">
        <v>67</v>
      </c>
      <c r="Y5" s="4" t="s">
        <v>84</v>
      </c>
    </row>
    <row r="6" ht="14.25" customHeight="1" spans="1:25">
      <c r="A6" s="4" t="s">
        <v>85</v>
      </c>
      <c r="B6" s="4" t="s">
        <v>85</v>
      </c>
      <c r="C6" s="4" t="s">
        <v>85</v>
      </c>
      <c r="D6" s="4" t="s">
        <v>86</v>
      </c>
      <c r="E6" s="4" t="s">
        <v>86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24" customHeight="1" spans="1:25">
      <c r="A7" s="8">
        <v>212</v>
      </c>
      <c r="B7" s="8">
        <v>14</v>
      </c>
      <c r="C7" s="19" t="s">
        <v>91</v>
      </c>
      <c r="D7" s="6"/>
      <c r="E7" s="20" t="s">
        <v>273</v>
      </c>
      <c r="F7" s="9">
        <v>1275</v>
      </c>
      <c r="G7" s="9"/>
      <c r="H7" s="9"/>
      <c r="I7" s="9"/>
      <c r="J7" s="9"/>
      <c r="K7" s="9"/>
      <c r="L7" s="9">
        <v>1249.5</v>
      </c>
      <c r="M7" s="9"/>
      <c r="N7" s="9"/>
      <c r="O7" s="9"/>
      <c r="P7" s="9"/>
      <c r="Q7" s="9"/>
      <c r="R7" s="9">
        <v>1249.5</v>
      </c>
      <c r="S7" s="9"/>
      <c r="T7" s="9"/>
      <c r="U7" s="9"/>
      <c r="V7" s="9"/>
      <c r="W7" s="9"/>
      <c r="X7" s="9"/>
      <c r="Y7" s="9"/>
    </row>
    <row r="8" ht="31" customHeight="1" spans="1:25">
      <c r="A8" s="6">
        <v>215</v>
      </c>
      <c r="B8" s="21" t="s">
        <v>91</v>
      </c>
      <c r="C8" s="6">
        <v>99</v>
      </c>
      <c r="D8" s="6"/>
      <c r="E8" s="6" t="s">
        <v>274</v>
      </c>
      <c r="F8" s="9">
        <v>25.5</v>
      </c>
      <c r="G8" s="9"/>
      <c r="H8" s="9"/>
      <c r="I8" s="9"/>
      <c r="J8" s="9"/>
      <c r="K8" s="9"/>
      <c r="L8" s="9">
        <v>25.5</v>
      </c>
      <c r="M8" s="9">
        <v>18.5</v>
      </c>
      <c r="N8" s="9">
        <v>7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ht="14.25" customHeight="1" spans="1:25">
      <c r="A9" s="6"/>
      <c r="B9" s="6"/>
      <c r="C9" s="6"/>
      <c r="D9" s="6"/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4.25" customHeight="1" spans="1:25">
      <c r="A10" s="6"/>
      <c r="B10" s="6"/>
      <c r="C10" s="6"/>
      <c r="D10" s="8"/>
      <c r="E10" s="6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ht="14.25" customHeight="1"/>
    <row r="12" ht="14.25" customHeight="1" spans="1:5">
      <c r="A12" s="2" t="s">
        <v>280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2021-03-02T09:14:53Z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