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鹿寨县2025年脱贫劳动力跨省就业一次性交通补助花名册" sheetId="1" r:id="rId1"/>
    <sheet name="Sheet2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xlnm._FilterDatabase" localSheetId="0" hidden="1">鹿寨县2025年脱贫劳动力跨省就业一次性交通补助花名册!$A$4:$K$457</definedName>
    <definedName name="_xlnm.Print_Titles" localSheetId="0">鹿寨县2025年脱贫劳动力跨省就业一次性交通补助花名册!$4:$4</definedName>
    <definedName name="_xlnm.Print_Area" localSheetId="0">鹿寨县2025年脱贫劳动力跨省就业一次性交通补助花名册!$A$1:$L$457</definedName>
  </definedNames>
  <calcPr calcId="144525"/>
</workbook>
</file>

<file path=xl/sharedStrings.xml><?xml version="1.0" encoding="utf-8"?>
<sst xmlns="http://schemas.openxmlformats.org/spreadsheetml/2006/main" count="3562" uniqueCount="611">
  <si>
    <t>附件6</t>
  </si>
  <si>
    <t>鹿寨县2025年脱贫劳动力跨省就业一次性交通补助花名册（第四批）</t>
  </si>
  <si>
    <t>填报单位（盖章）：鹿寨县农业农村局                       审核领导：张佐霖                      填报人：黄静                     填报日期：2025年7月3日</t>
  </si>
  <si>
    <t>序号</t>
  </si>
  <si>
    <t>乡镇</t>
  </si>
  <si>
    <t>行政村</t>
  </si>
  <si>
    <t>姓名</t>
  </si>
  <si>
    <t>人员类别</t>
  </si>
  <si>
    <t>是否乘坐专列</t>
  </si>
  <si>
    <t>务工区域（省）</t>
  </si>
  <si>
    <t>今年外出时间</t>
  </si>
  <si>
    <t>务工月份</t>
  </si>
  <si>
    <t>补助金额（元）</t>
  </si>
  <si>
    <t>惠民惠农财政补贴资金“一卡通”信息</t>
  </si>
  <si>
    <t>备注</t>
  </si>
  <si>
    <t>黄冕镇</t>
  </si>
  <si>
    <t>爱国村</t>
  </si>
  <si>
    <t>韦先厚</t>
  </si>
  <si>
    <t>脱贫劳动力</t>
  </si>
  <si>
    <t>否</t>
  </si>
  <si>
    <t>广东省</t>
  </si>
  <si>
    <t>2025年5月</t>
  </si>
  <si>
    <t>5-6月</t>
  </si>
  <si>
    <t>一卡通系统登记账号</t>
  </si>
  <si>
    <t>大端村</t>
  </si>
  <si>
    <t>贾梦林</t>
  </si>
  <si>
    <t>2-6月</t>
  </si>
  <si>
    <t>罗天佑</t>
  </si>
  <si>
    <t>浙江省</t>
  </si>
  <si>
    <t>杨文</t>
  </si>
  <si>
    <t>杨迪</t>
  </si>
  <si>
    <t>罗道裕</t>
  </si>
  <si>
    <t>2025年2月</t>
  </si>
  <si>
    <t>1-6月</t>
  </si>
  <si>
    <t>罗道喜</t>
  </si>
  <si>
    <t xml:space="preserve"> </t>
  </si>
  <si>
    <t>改江村</t>
  </si>
  <si>
    <t>李颖</t>
  </si>
  <si>
    <t>韦先宪</t>
  </si>
  <si>
    <t>韦修丽</t>
  </si>
  <si>
    <t>黄冕村</t>
  </si>
  <si>
    <t>莫显云</t>
  </si>
  <si>
    <t>盘光美</t>
  </si>
  <si>
    <t>廖雪花</t>
  </si>
  <si>
    <t>廖承林</t>
  </si>
  <si>
    <t>韦素娟</t>
  </si>
  <si>
    <t>韦新銮</t>
  </si>
  <si>
    <t>4-6月</t>
  </si>
  <si>
    <t>六脉村</t>
  </si>
  <si>
    <t>张伟庆</t>
  </si>
  <si>
    <t>2-5月</t>
  </si>
  <si>
    <t>罗梦雨</t>
  </si>
  <si>
    <t>江西省</t>
  </si>
  <si>
    <t>6月</t>
  </si>
  <si>
    <t>山脚村</t>
  </si>
  <si>
    <t>刘泽治</t>
  </si>
  <si>
    <t>肖树发</t>
  </si>
  <si>
    <t>李尔成</t>
  </si>
  <si>
    <t>李媛慧</t>
  </si>
  <si>
    <t>刘满芳</t>
  </si>
  <si>
    <t>石门村</t>
  </si>
  <si>
    <t>李大龙</t>
  </si>
  <si>
    <t>李小芳</t>
  </si>
  <si>
    <t>江苏省</t>
  </si>
  <si>
    <t>廖绣凤</t>
  </si>
  <si>
    <t>卢泉</t>
  </si>
  <si>
    <t>张贵祥</t>
  </si>
  <si>
    <t>潘运鸾</t>
  </si>
  <si>
    <t>张青涛</t>
  </si>
  <si>
    <t>潘芝明</t>
  </si>
  <si>
    <t>韦秋红</t>
  </si>
  <si>
    <t>幽兰村</t>
  </si>
  <si>
    <t>廖宽周</t>
  </si>
  <si>
    <t>廖智梅</t>
  </si>
  <si>
    <t>平山镇</t>
  </si>
  <si>
    <t>九简村</t>
  </si>
  <si>
    <t>司徒石生</t>
  </si>
  <si>
    <t>孔堂村</t>
  </si>
  <si>
    <t>吴秀豪</t>
  </si>
  <si>
    <t>卢奇</t>
  </si>
  <si>
    <t>2025年4月</t>
  </si>
  <si>
    <t>青山村</t>
  </si>
  <si>
    <t>吴太洁</t>
  </si>
  <si>
    <t>吴太明</t>
  </si>
  <si>
    <t>陶昌权</t>
  </si>
  <si>
    <t>陶才龙</t>
  </si>
  <si>
    <t>贵州省</t>
  </si>
  <si>
    <t>罗谋象</t>
  </si>
  <si>
    <t>大阳村</t>
  </si>
  <si>
    <t>黄新宝</t>
  </si>
  <si>
    <t>陶世勇</t>
  </si>
  <si>
    <t>脱贫不稳定户</t>
  </si>
  <si>
    <t>是</t>
  </si>
  <si>
    <t>龙婆村</t>
  </si>
  <si>
    <t>罗泽顺</t>
  </si>
  <si>
    <t>中村村</t>
  </si>
  <si>
    <t>罗泽忠</t>
  </si>
  <si>
    <t>罗秋玲</t>
  </si>
  <si>
    <t>罗苗丹</t>
  </si>
  <si>
    <t>罗柳英</t>
  </si>
  <si>
    <t>福建省</t>
  </si>
  <si>
    <t>罗业尔</t>
  </si>
  <si>
    <t>陕西省</t>
  </si>
  <si>
    <t>黄芳勤</t>
  </si>
  <si>
    <t>海南省</t>
  </si>
  <si>
    <t>吴罗东</t>
  </si>
  <si>
    <t>石龙村</t>
  </si>
  <si>
    <t>陶柳芸</t>
  </si>
  <si>
    <t>莫文君</t>
  </si>
  <si>
    <t>李家鑫</t>
  </si>
  <si>
    <t>湖南省</t>
  </si>
  <si>
    <t>覃俊杰</t>
  </si>
  <si>
    <t>河北省</t>
  </si>
  <si>
    <t>平山社区</t>
  </si>
  <si>
    <t>王昌福</t>
  </si>
  <si>
    <t>黄利林</t>
  </si>
  <si>
    <t>黄金梁</t>
  </si>
  <si>
    <t>黄芳芳</t>
  </si>
  <si>
    <t>榨油村</t>
  </si>
  <si>
    <t>罗海明</t>
  </si>
  <si>
    <t>罗经顺</t>
  </si>
  <si>
    <t>罗长木</t>
  </si>
  <si>
    <t>周飞</t>
  </si>
  <si>
    <t>罗业明</t>
  </si>
  <si>
    <t>突发严重困难户</t>
  </si>
  <si>
    <t>中渡镇</t>
  </si>
  <si>
    <t>福龙村</t>
  </si>
  <si>
    <t>韦名寿</t>
  </si>
  <si>
    <t>1月</t>
  </si>
  <si>
    <t>韦文思</t>
  </si>
  <si>
    <t>冼友怡</t>
  </si>
  <si>
    <t>2月</t>
  </si>
  <si>
    <t>廖克俐</t>
  </si>
  <si>
    <t>4月</t>
  </si>
  <si>
    <t>高坡村</t>
  </si>
  <si>
    <t>冯希付</t>
  </si>
  <si>
    <t>安徽省</t>
  </si>
  <si>
    <t>许辉</t>
  </si>
  <si>
    <t>覃凤龙</t>
  </si>
  <si>
    <t>山尖村</t>
  </si>
  <si>
    <t>阳尚平</t>
  </si>
  <si>
    <t>2025年1月</t>
  </si>
  <si>
    <t>阳尚文</t>
  </si>
  <si>
    <t>寨上村</t>
  </si>
  <si>
    <t>韦家文</t>
  </si>
  <si>
    <t>韦家福</t>
  </si>
  <si>
    <t>韦德种</t>
  </si>
  <si>
    <t>钟佩琪</t>
  </si>
  <si>
    <t>韦教传</t>
  </si>
  <si>
    <t>谢利凤</t>
  </si>
  <si>
    <t>钟春燕</t>
  </si>
  <si>
    <t>肖建</t>
  </si>
  <si>
    <t>韦文府</t>
  </si>
  <si>
    <t>3月</t>
  </si>
  <si>
    <t>罗泽荣</t>
  </si>
  <si>
    <t>韦梦韩</t>
  </si>
  <si>
    <t>钟爱玲</t>
  </si>
  <si>
    <t>唐连芬</t>
  </si>
  <si>
    <t>何芳荻</t>
  </si>
  <si>
    <t>朝阳村</t>
  </si>
  <si>
    <t>梅发友</t>
  </si>
  <si>
    <t>李国经</t>
  </si>
  <si>
    <t>邓锦阳</t>
  </si>
  <si>
    <t>5月</t>
  </si>
  <si>
    <t>黄村村</t>
  </si>
  <si>
    <t>廖艺</t>
  </si>
  <si>
    <t>卢日斌</t>
  </si>
  <si>
    <t>卢荣</t>
  </si>
  <si>
    <t>卢日翠</t>
  </si>
  <si>
    <t>卢日道</t>
  </si>
  <si>
    <t>陆彩燕</t>
  </si>
  <si>
    <t>贝塘村</t>
  </si>
  <si>
    <t>袁成艳</t>
  </si>
  <si>
    <t>覃香兰</t>
  </si>
  <si>
    <t>陶智军</t>
  </si>
  <si>
    <t>黄腊村</t>
  </si>
  <si>
    <t>钟祥英</t>
  </si>
  <si>
    <t>马安村</t>
  </si>
  <si>
    <t>韦于俊</t>
  </si>
  <si>
    <t>韦芳玲</t>
  </si>
  <si>
    <t>韦夏萍</t>
  </si>
  <si>
    <t>石墨村</t>
  </si>
  <si>
    <t>卢成科</t>
  </si>
  <si>
    <t>郝海霞</t>
  </si>
  <si>
    <t>吴江</t>
  </si>
  <si>
    <t>大兆村</t>
  </si>
  <si>
    <t>黄利青</t>
  </si>
  <si>
    <t>江口乡</t>
  </si>
  <si>
    <t>新安村</t>
  </si>
  <si>
    <t>韦建林</t>
  </si>
  <si>
    <t>六合村</t>
  </si>
  <si>
    <t>邱洪振</t>
  </si>
  <si>
    <t>吴爱明</t>
  </si>
  <si>
    <t>苏方林</t>
  </si>
  <si>
    <t>苏兴洪</t>
  </si>
  <si>
    <t>张林德</t>
  </si>
  <si>
    <t>导江乡</t>
  </si>
  <si>
    <t>黄坭村</t>
  </si>
  <si>
    <t>韦淑元</t>
  </si>
  <si>
    <t>四川省</t>
  </si>
  <si>
    <t>吴全</t>
  </si>
  <si>
    <t>袁诗英</t>
  </si>
  <si>
    <t>韦双林</t>
  </si>
  <si>
    <t>导江村</t>
  </si>
  <si>
    <t>冯伟业</t>
  </si>
  <si>
    <t>北京市</t>
  </si>
  <si>
    <t>古懂村</t>
  </si>
  <si>
    <t>卓东成</t>
  </si>
  <si>
    <t>骆俊琳</t>
  </si>
  <si>
    <t>骆依林</t>
  </si>
  <si>
    <t>长垌村</t>
  </si>
  <si>
    <t>韦家华</t>
  </si>
  <si>
    <t>寨沙镇</t>
  </si>
  <si>
    <t>兴等村</t>
  </si>
  <si>
    <t>陈万英</t>
  </si>
  <si>
    <t>全坡村</t>
  </si>
  <si>
    <t>潘勇辉</t>
  </si>
  <si>
    <t>陈国飞</t>
  </si>
  <si>
    <t>杨琼珍</t>
  </si>
  <si>
    <t>李国强</t>
  </si>
  <si>
    <t>李春明</t>
  </si>
  <si>
    <t>张贵生</t>
  </si>
  <si>
    <t>邓东华</t>
  </si>
  <si>
    <t>卢绍边</t>
  </si>
  <si>
    <t>九甫村</t>
  </si>
  <si>
    <t>古财有</t>
  </si>
  <si>
    <t>古冠明</t>
  </si>
  <si>
    <t>邓方砚</t>
  </si>
  <si>
    <t>郭志城</t>
  </si>
  <si>
    <t>黄文开</t>
  </si>
  <si>
    <t>板坡村</t>
  </si>
  <si>
    <t>陈瑜</t>
  </si>
  <si>
    <t>廖秀喜</t>
  </si>
  <si>
    <t>陈小七</t>
  </si>
  <si>
    <t>刘艳</t>
  </si>
  <si>
    <t>林飞萍</t>
  </si>
  <si>
    <t>黄富财</t>
  </si>
  <si>
    <t>韦宏超</t>
  </si>
  <si>
    <t>王钱钰</t>
  </si>
  <si>
    <t>曾令钢</t>
  </si>
  <si>
    <t>曾锦祥</t>
  </si>
  <si>
    <t>韦慧芳</t>
  </si>
  <si>
    <t>廖慧慧</t>
  </si>
  <si>
    <t>廖明明</t>
  </si>
  <si>
    <t>拉章村</t>
  </si>
  <si>
    <t>张鑫</t>
  </si>
  <si>
    <t>张逸</t>
  </si>
  <si>
    <t>山东省</t>
  </si>
  <si>
    <t>张安柱</t>
  </si>
  <si>
    <t>张梁燕</t>
  </si>
  <si>
    <t>郭胜兴</t>
  </si>
  <si>
    <t>韦秋雪</t>
  </si>
  <si>
    <t>韦福艳</t>
  </si>
  <si>
    <t>韦仁武</t>
  </si>
  <si>
    <t>郭华兴</t>
  </si>
  <si>
    <t>郭建兴</t>
  </si>
  <si>
    <t>郭日华</t>
  </si>
  <si>
    <t>郭晓清</t>
  </si>
  <si>
    <t>韦玉亮</t>
  </si>
  <si>
    <t>湖北省</t>
  </si>
  <si>
    <t>莫海鲜</t>
  </si>
  <si>
    <t>韦仁政</t>
  </si>
  <si>
    <t>郭荣昌</t>
  </si>
  <si>
    <t>陆少高</t>
  </si>
  <si>
    <t>陆丹妮</t>
  </si>
  <si>
    <t>韦田有</t>
  </si>
  <si>
    <t>邓礼明</t>
  </si>
  <si>
    <t>何国锋</t>
  </si>
  <si>
    <t>何永华</t>
  </si>
  <si>
    <t>何永飞</t>
  </si>
  <si>
    <t>刘丽华</t>
  </si>
  <si>
    <t>古盏村</t>
  </si>
  <si>
    <t>代连喜</t>
  </si>
  <si>
    <t>郭奎</t>
  </si>
  <si>
    <t>黄春梅</t>
  </si>
  <si>
    <t>陈燕良</t>
  </si>
  <si>
    <t>梁静玲</t>
  </si>
  <si>
    <t>何志帮</t>
  </si>
  <si>
    <t>杨爱民</t>
  </si>
  <si>
    <t>林振华</t>
  </si>
  <si>
    <t>林水亮</t>
  </si>
  <si>
    <t>林科志</t>
  </si>
  <si>
    <t>林光飞</t>
  </si>
  <si>
    <t>2025年3月</t>
  </si>
  <si>
    <t>板江村</t>
  </si>
  <si>
    <t>韦雨彤</t>
  </si>
  <si>
    <t>陈绿芝</t>
  </si>
  <si>
    <t>陈勇</t>
  </si>
  <si>
    <t>韦婷</t>
  </si>
  <si>
    <t>黄华军</t>
  </si>
  <si>
    <t>黄维堂</t>
  </si>
  <si>
    <t>韦秋吉</t>
  </si>
  <si>
    <t>陈洁英</t>
  </si>
  <si>
    <t>钟立佳</t>
  </si>
  <si>
    <t>唐允明</t>
  </si>
  <si>
    <t>陈爱英</t>
  </si>
  <si>
    <t>罗昌茂</t>
  </si>
  <si>
    <t>陈韦辉</t>
  </si>
  <si>
    <t>何学军</t>
  </si>
  <si>
    <t>韦东仁</t>
  </si>
  <si>
    <t>罗新凡</t>
  </si>
  <si>
    <t>长田村</t>
  </si>
  <si>
    <t>罗天亮</t>
  </si>
  <si>
    <t>韦世国</t>
  </si>
  <si>
    <t>左向彬</t>
  </si>
  <si>
    <t>韦世良</t>
  </si>
  <si>
    <t>潘秋英</t>
  </si>
  <si>
    <t>朱新梅</t>
  </si>
  <si>
    <t>林超</t>
  </si>
  <si>
    <t>韦志江</t>
  </si>
  <si>
    <t>陆仲富</t>
  </si>
  <si>
    <t>韦雯霞</t>
  </si>
  <si>
    <t>潘金梅</t>
  </si>
  <si>
    <t>韦文锋</t>
  </si>
  <si>
    <t>韦文斌</t>
  </si>
  <si>
    <t>王日凤</t>
  </si>
  <si>
    <t>林胜辉</t>
  </si>
  <si>
    <t>林小秋</t>
  </si>
  <si>
    <t>陆建敏</t>
  </si>
  <si>
    <t>朱龙继</t>
  </si>
  <si>
    <t>朱泽继</t>
  </si>
  <si>
    <t>朱安继</t>
  </si>
  <si>
    <t>朱意新</t>
  </si>
  <si>
    <t>朱桂荣</t>
  </si>
  <si>
    <t>曾秀琼</t>
  </si>
  <si>
    <t>木岗村</t>
  </si>
  <si>
    <t>卢兰云</t>
  </si>
  <si>
    <t>2025.2.5</t>
  </si>
  <si>
    <t>陆梦丽</t>
  </si>
  <si>
    <t>东马村</t>
  </si>
  <si>
    <t>陈伙昌</t>
  </si>
  <si>
    <t>陈信昌</t>
  </si>
  <si>
    <t>易运兰</t>
  </si>
  <si>
    <t>罗勋春</t>
  </si>
  <si>
    <t>陈源财</t>
  </si>
  <si>
    <t>易凯良</t>
  </si>
  <si>
    <t>龙江村</t>
  </si>
  <si>
    <t>沈世奎</t>
  </si>
  <si>
    <t>林新惠</t>
  </si>
  <si>
    <t>伍美凤</t>
  </si>
  <si>
    <t>官庄村</t>
  </si>
  <si>
    <t>许作琼</t>
  </si>
  <si>
    <t>许雄超</t>
  </si>
  <si>
    <t>梁栋林</t>
  </si>
  <si>
    <t>梁家春</t>
  </si>
  <si>
    <t>许苏帆</t>
  </si>
  <si>
    <t>许庭勋</t>
  </si>
  <si>
    <t>李发喜</t>
  </si>
  <si>
    <t>陆玉军</t>
  </si>
  <si>
    <t>河南省</t>
  </si>
  <si>
    <t>李永明</t>
  </si>
  <si>
    <t>陆光新</t>
  </si>
  <si>
    <t>李家喜</t>
  </si>
  <si>
    <t>李华铃</t>
  </si>
  <si>
    <t>李石玲</t>
  </si>
  <si>
    <t>黄七四</t>
  </si>
  <si>
    <t>谢建昌</t>
  </si>
  <si>
    <t>陆泽斌</t>
  </si>
  <si>
    <t>李青胜</t>
  </si>
  <si>
    <t>上海市</t>
  </si>
  <si>
    <t>梁钰</t>
  </si>
  <si>
    <t>许耐球</t>
  </si>
  <si>
    <t>韦桂平</t>
  </si>
  <si>
    <t>寨沙村</t>
  </si>
  <si>
    <t>丘梦军</t>
  </si>
  <si>
    <t>邓仁光</t>
  </si>
  <si>
    <t>邓小兰</t>
  </si>
  <si>
    <t>邓玉华</t>
  </si>
  <si>
    <t>丘文宇</t>
  </si>
  <si>
    <t>陈碧锋</t>
  </si>
  <si>
    <t>覃珍英</t>
  </si>
  <si>
    <t>丘燕祥</t>
  </si>
  <si>
    <t>刘忠林</t>
  </si>
  <si>
    <t>刘忠运</t>
  </si>
  <si>
    <t>刘峻江</t>
  </si>
  <si>
    <t>河岭村</t>
  </si>
  <si>
    <t>戴华明</t>
  </si>
  <si>
    <t>李代奇</t>
  </si>
  <si>
    <t>六往村</t>
  </si>
  <si>
    <t>林献超</t>
  </si>
  <si>
    <t>韦海富</t>
  </si>
  <si>
    <t>北里村</t>
  </si>
  <si>
    <t>王鸿明</t>
  </si>
  <si>
    <t>王权兴</t>
  </si>
  <si>
    <t>王鸿华</t>
  </si>
  <si>
    <t>王振飞</t>
  </si>
  <si>
    <t>韦永彪</t>
  </si>
  <si>
    <t>罗金权</t>
  </si>
  <si>
    <t>山西省</t>
  </si>
  <si>
    <t>韦书淳</t>
  </si>
  <si>
    <t>王小华</t>
  </si>
  <si>
    <t>韦顶明</t>
  </si>
  <si>
    <t>廖雁媚</t>
  </si>
  <si>
    <t>韦景志</t>
  </si>
  <si>
    <t>王风玲</t>
  </si>
  <si>
    <t>郭华珍</t>
  </si>
  <si>
    <t>郭税文昊</t>
  </si>
  <si>
    <t>教化村</t>
  </si>
  <si>
    <t>邱红基</t>
  </si>
  <si>
    <t>黄秋兰</t>
  </si>
  <si>
    <t>余佳佳</t>
  </si>
  <si>
    <t>何秋民</t>
  </si>
  <si>
    <t>韦秀玲</t>
  </si>
  <si>
    <t>戴小兰</t>
  </si>
  <si>
    <t>四排镇</t>
  </si>
  <si>
    <t>和木村</t>
  </si>
  <si>
    <t>吴长健</t>
  </si>
  <si>
    <t>韦石忠</t>
  </si>
  <si>
    <t>李桂华</t>
  </si>
  <si>
    <t>温付源</t>
  </si>
  <si>
    <t>温富涛</t>
  </si>
  <si>
    <t>龙团村</t>
  </si>
  <si>
    <t>张柳云</t>
  </si>
  <si>
    <t>重庆市</t>
  </si>
  <si>
    <t>马龙村</t>
  </si>
  <si>
    <t>梁尚东</t>
  </si>
  <si>
    <t>梁尚飞</t>
  </si>
  <si>
    <t>韦继高</t>
  </si>
  <si>
    <t>韦恋菲</t>
  </si>
  <si>
    <t>韦道学</t>
  </si>
  <si>
    <t>袁柒</t>
  </si>
  <si>
    <t>梁梦箕</t>
  </si>
  <si>
    <t>梁梦新</t>
  </si>
  <si>
    <t>梁尚韬</t>
  </si>
  <si>
    <t>韦晓菊</t>
  </si>
  <si>
    <t>阳礼军</t>
  </si>
  <si>
    <t>黄桂三</t>
  </si>
  <si>
    <t>黄桂才</t>
  </si>
  <si>
    <t>黄慧容</t>
  </si>
  <si>
    <t>覃红学</t>
  </si>
  <si>
    <t>韦昌伍</t>
  </si>
  <si>
    <t>梁勇</t>
  </si>
  <si>
    <t>韦业胜</t>
  </si>
  <si>
    <t>三排村</t>
  </si>
  <si>
    <t>韦爱兰</t>
  </si>
  <si>
    <t>韦德福</t>
  </si>
  <si>
    <t>韦益军</t>
  </si>
  <si>
    <t>黄李红</t>
  </si>
  <si>
    <t>石妙村</t>
  </si>
  <si>
    <t>韦仕吉</t>
  </si>
  <si>
    <t>韦保益</t>
  </si>
  <si>
    <t>卢干木</t>
  </si>
  <si>
    <t>韦昌利</t>
  </si>
  <si>
    <t>梁秀珍</t>
  </si>
  <si>
    <t>韦昌维</t>
  </si>
  <si>
    <t>韦利勤</t>
  </si>
  <si>
    <t>韦桥新</t>
  </si>
  <si>
    <t>思民村</t>
  </si>
  <si>
    <t>韦夏云</t>
  </si>
  <si>
    <t>陶昌民</t>
  </si>
  <si>
    <t>黄茹</t>
  </si>
  <si>
    <t>覃译新</t>
  </si>
  <si>
    <t>四排村</t>
  </si>
  <si>
    <t>韦静</t>
  </si>
  <si>
    <t>韦甜甜</t>
  </si>
  <si>
    <t>韦小航</t>
  </si>
  <si>
    <t>韦彩凤</t>
  </si>
  <si>
    <t>泗湖村</t>
  </si>
  <si>
    <t>梁依丽</t>
  </si>
  <si>
    <t>罗远益</t>
  </si>
  <si>
    <t>韦丹妮</t>
  </si>
  <si>
    <t>罗金爱</t>
  </si>
  <si>
    <t>罗永新</t>
  </si>
  <si>
    <t>罗永永</t>
  </si>
  <si>
    <t>梁玫芬</t>
  </si>
  <si>
    <t>江南村</t>
  </si>
  <si>
    <t>黄辉昌</t>
  </si>
  <si>
    <t>黎日凤</t>
  </si>
  <si>
    <t>覃明</t>
  </si>
  <si>
    <t>覃玉</t>
  </si>
  <si>
    <t>余宾</t>
  </si>
  <si>
    <t>那当村</t>
  </si>
  <si>
    <t>廖世云</t>
  </si>
  <si>
    <t>韦克友</t>
  </si>
  <si>
    <t>梁耀书</t>
  </si>
  <si>
    <t>梁耀林</t>
  </si>
  <si>
    <t>韦克望</t>
  </si>
  <si>
    <t>梁福台</t>
  </si>
  <si>
    <t>韦壮兵</t>
  </si>
  <si>
    <t>韦壮元</t>
  </si>
  <si>
    <t>梁福茂</t>
  </si>
  <si>
    <t>廖德超</t>
  </si>
  <si>
    <t>温菊芬</t>
  </si>
  <si>
    <t>中平村</t>
  </si>
  <si>
    <t>莫兆恒</t>
  </si>
  <si>
    <t>拉沟乡</t>
  </si>
  <si>
    <t>民主村</t>
  </si>
  <si>
    <t>戴德才</t>
  </si>
  <si>
    <t>潘康勤</t>
  </si>
  <si>
    <t>潘新连</t>
  </si>
  <si>
    <t>潘康庭</t>
  </si>
  <si>
    <t>潘英高</t>
  </si>
  <si>
    <t>吴龙新</t>
  </si>
  <si>
    <t>韦建梅</t>
  </si>
  <si>
    <t>六章村</t>
  </si>
  <si>
    <t>黄凯斌</t>
  </si>
  <si>
    <t>谢淑珍</t>
  </si>
  <si>
    <t>张永新</t>
  </si>
  <si>
    <t>戴国聪</t>
  </si>
  <si>
    <t>韦建昌</t>
  </si>
  <si>
    <t>梁翠琼</t>
  </si>
  <si>
    <t>韦会珍</t>
  </si>
  <si>
    <t>张健芳</t>
  </si>
  <si>
    <t>关江村</t>
  </si>
  <si>
    <t>邓才明</t>
  </si>
  <si>
    <t>韦胜</t>
  </si>
  <si>
    <t>背塘村</t>
  </si>
  <si>
    <t>余建国</t>
  </si>
  <si>
    <t>余振国</t>
  </si>
  <si>
    <t>罗丽琼</t>
  </si>
  <si>
    <t>韦孟春</t>
  </si>
  <si>
    <t>何国军</t>
  </si>
  <si>
    <t>云南省</t>
  </si>
  <si>
    <t>吴顺延</t>
  </si>
  <si>
    <t>石春花</t>
  </si>
  <si>
    <t>吴思婷</t>
  </si>
  <si>
    <t>吴顺智</t>
  </si>
  <si>
    <t>刘昌萍</t>
  </si>
  <si>
    <t>吴顺聪</t>
  </si>
  <si>
    <t>大坪村</t>
  </si>
  <si>
    <t>赵海军</t>
  </si>
  <si>
    <t>冯春茂</t>
  </si>
  <si>
    <t>拉沟村</t>
  </si>
  <si>
    <t>黄丽燕</t>
  </si>
  <si>
    <t>温石贤</t>
  </si>
  <si>
    <t>林奇发</t>
  </si>
  <si>
    <t>杨帮志</t>
  </si>
  <si>
    <t>陆柳平</t>
  </si>
  <si>
    <t>陆路</t>
  </si>
  <si>
    <t>韦立灿</t>
  </si>
  <si>
    <t>赖水清</t>
  </si>
  <si>
    <t>卢伟富</t>
  </si>
  <si>
    <t>郭文学</t>
  </si>
  <si>
    <t>郭文标</t>
  </si>
  <si>
    <t>郭玉莲</t>
  </si>
  <si>
    <t>赖天山</t>
  </si>
  <si>
    <t>郭建兵</t>
  </si>
  <si>
    <t>戴业庆</t>
  </si>
  <si>
    <t>赖天明</t>
  </si>
  <si>
    <t>张闻立</t>
  </si>
  <si>
    <t>戴永学</t>
  </si>
  <si>
    <t>戴柳丹</t>
  </si>
  <si>
    <t>盘结妹</t>
  </si>
  <si>
    <t>李世浩</t>
  </si>
  <si>
    <t>韦健君</t>
  </si>
  <si>
    <t>温肖帅州</t>
  </si>
  <si>
    <t>韦建国</t>
  </si>
  <si>
    <t>邱建生</t>
  </si>
  <si>
    <t>黄小粉</t>
  </si>
  <si>
    <t>赵雨飞</t>
  </si>
  <si>
    <t>韦志方</t>
  </si>
  <si>
    <t>温田球</t>
  </si>
  <si>
    <t>温丽萍</t>
  </si>
  <si>
    <t>韦鸾凤</t>
  </si>
  <si>
    <t>杨云燕</t>
  </si>
  <si>
    <t>韦志全</t>
  </si>
  <si>
    <t>韦万宣</t>
  </si>
  <si>
    <t>冯克妹</t>
  </si>
  <si>
    <t>韦世凯</t>
  </si>
  <si>
    <t>戴运连</t>
  </si>
  <si>
    <t>罗春虹</t>
  </si>
  <si>
    <t>郭勇林</t>
  </si>
  <si>
    <t>陈群珍</t>
  </si>
  <si>
    <t>韦丹</t>
  </si>
  <si>
    <t>杨建民</t>
  </si>
  <si>
    <t>韦力宗</t>
  </si>
  <si>
    <t>戴佳妮</t>
  </si>
  <si>
    <t>戴爱芬</t>
  </si>
  <si>
    <t>戴民冬</t>
  </si>
  <si>
    <t>戴卫怀</t>
  </si>
  <si>
    <t>戴玉玲</t>
  </si>
  <si>
    <t>刘耀勋</t>
  </si>
  <si>
    <t>刘耀清</t>
  </si>
  <si>
    <t>张文忠</t>
  </si>
  <si>
    <t>韦黄成</t>
  </si>
  <si>
    <t>潘玉元</t>
  </si>
  <si>
    <t>戴文正</t>
  </si>
  <si>
    <t>戴李萍</t>
  </si>
  <si>
    <t>鹿寨镇</t>
  </si>
  <si>
    <t>交通村</t>
  </si>
  <si>
    <t>廖秋华</t>
  </si>
  <si>
    <t>3-5月</t>
  </si>
  <si>
    <t>大村村</t>
  </si>
  <si>
    <t>潘德敏</t>
  </si>
  <si>
    <t>思义村</t>
  </si>
  <si>
    <t>全秋丽</t>
  </si>
  <si>
    <t>徐献兵</t>
  </si>
  <si>
    <t>独羊村</t>
  </si>
  <si>
    <t>覃宽心</t>
  </si>
  <si>
    <t>1-4月</t>
  </si>
  <si>
    <t>冯振全</t>
  </si>
  <si>
    <t>1-3月</t>
  </si>
  <si>
    <t>韦罗杰</t>
  </si>
  <si>
    <t>合计金额（元）</t>
  </si>
  <si>
    <t>省份名</t>
  </si>
  <si>
    <t>补助标准</t>
  </si>
  <si>
    <t>专列补助标准</t>
  </si>
  <si>
    <t>天津市</t>
  </si>
  <si>
    <t>甘肃省</t>
  </si>
  <si>
    <t>青海省</t>
  </si>
  <si>
    <t>黑龙江省</t>
  </si>
  <si>
    <t>吉林省</t>
  </si>
  <si>
    <t>辽宁省</t>
  </si>
  <si>
    <t>西藏自治区</t>
  </si>
  <si>
    <t>宁夏回族自治区</t>
  </si>
  <si>
    <t>新疆维吾尔自治区</t>
  </si>
  <si>
    <t>内蒙古自治区</t>
  </si>
  <si>
    <t>香港特别行政区</t>
  </si>
  <si>
    <t>澳门特别行政区</t>
  </si>
  <si>
    <t>台湾省</t>
  </si>
  <si>
    <t>国外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</si>
</sst>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yyyy&quot;年&quot;m&quot;月&quot;;@"/>
    <numFmt numFmtId="178" formatCode="yyyy/m/d;@"/>
  </numFmts>
  <fonts count="29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sz val="28"/>
      <name val="宋体"/>
      <charset val="134"/>
    </font>
    <font>
      <b/>
      <sz val="14"/>
      <name val="宋体"/>
      <charset val="134"/>
    </font>
    <font>
      <sz val="14"/>
      <name val="宋体"/>
      <charset val="0"/>
    </font>
    <font>
      <sz val="14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0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1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/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0" fillId="0" borderId="0"/>
    <xf numFmtId="0" fontId="0" fillId="0" borderId="0" applyBorder="0"/>
  </cellStyleXfs>
  <cellXfs count="55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53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49" fontId="3" fillId="0" borderId="0" xfId="0" applyNumberFormat="1" applyFont="1" applyFill="1" applyAlignment="1">
      <alignment horizontal="center" wrapText="1"/>
    </xf>
    <xf numFmtId="0" fontId="0" fillId="0" borderId="0" xfId="0" applyFont="1" applyFill="1" applyAlignment="1">
      <alignment wrapText="1"/>
    </xf>
    <xf numFmtId="176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wrapText="1"/>
    </xf>
    <xf numFmtId="0" fontId="4" fillId="0" borderId="0" xfId="0" applyFont="1" applyFill="1"/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57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5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57" fontId="3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3" fillId="0" borderId="1" xfId="56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6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2" xfId="53"/>
    <cellStyle name="常规 2 4" xfId="54"/>
    <cellStyle name="常规 3" xfId="55"/>
    <cellStyle name="常规 4" xfId="56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9" Type="http://schemas.openxmlformats.org/officeDocument/2006/relationships/sharedStrings" Target="sharedStrings.xml"/><Relationship Id="rId38" Type="http://schemas.openxmlformats.org/officeDocument/2006/relationships/styles" Target="styles.xml"/><Relationship Id="rId37" Type="http://schemas.openxmlformats.org/officeDocument/2006/relationships/theme" Target="theme/theme1.xml"/><Relationship Id="rId36" Type="http://schemas.openxmlformats.org/officeDocument/2006/relationships/externalLink" Target="externalLinks/externalLink34.xml"/><Relationship Id="rId35" Type="http://schemas.openxmlformats.org/officeDocument/2006/relationships/externalLink" Target="externalLinks/externalLink33.xml"/><Relationship Id="rId34" Type="http://schemas.openxmlformats.org/officeDocument/2006/relationships/externalLink" Target="externalLinks/externalLink32.xml"/><Relationship Id="rId33" Type="http://schemas.openxmlformats.org/officeDocument/2006/relationships/externalLink" Target="externalLinks/externalLink31.xml"/><Relationship Id="rId32" Type="http://schemas.openxmlformats.org/officeDocument/2006/relationships/externalLink" Target="externalLinks/externalLink30.xml"/><Relationship Id="rId31" Type="http://schemas.openxmlformats.org/officeDocument/2006/relationships/externalLink" Target="externalLinks/externalLink29.xml"/><Relationship Id="rId30" Type="http://schemas.openxmlformats.org/officeDocument/2006/relationships/externalLink" Target="externalLinks/externalLink28.xml"/><Relationship Id="rId3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7.xml"/><Relationship Id="rId28" Type="http://schemas.openxmlformats.org/officeDocument/2006/relationships/externalLink" Target="externalLinks/externalLink26.xml"/><Relationship Id="rId27" Type="http://schemas.openxmlformats.org/officeDocument/2006/relationships/externalLink" Target="externalLinks/externalLink25.xml"/><Relationship Id="rId26" Type="http://schemas.openxmlformats.org/officeDocument/2006/relationships/externalLink" Target="externalLinks/externalLink24.xml"/><Relationship Id="rId25" Type="http://schemas.openxmlformats.org/officeDocument/2006/relationships/externalLink" Target="externalLinks/externalLink23.xml"/><Relationship Id="rId24" Type="http://schemas.openxmlformats.org/officeDocument/2006/relationships/externalLink" Target="externalLinks/externalLink22.xml"/><Relationship Id="rId23" Type="http://schemas.openxmlformats.org/officeDocument/2006/relationships/externalLink" Target="externalLinks/externalLink21.xml"/><Relationship Id="rId22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19.xml"/><Relationship Id="rId20" Type="http://schemas.openxmlformats.org/officeDocument/2006/relationships/externalLink" Target="externalLinks/externalLink18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7.xml"/><Relationship Id="rId18" Type="http://schemas.openxmlformats.org/officeDocument/2006/relationships/externalLink" Target="externalLinks/externalLink16.xml"/><Relationship Id="rId17" Type="http://schemas.openxmlformats.org/officeDocument/2006/relationships/externalLink" Target="externalLinks/externalLink15.xml"/><Relationship Id="rId16" Type="http://schemas.openxmlformats.org/officeDocument/2006/relationships/externalLink" Target="externalLinks/externalLink14.xml"/><Relationship Id="rId15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12.xml"/><Relationship Id="rId13" Type="http://schemas.openxmlformats.org/officeDocument/2006/relationships/externalLink" Target="externalLinks/externalLink11.xml"/><Relationship Id="rId12" Type="http://schemas.openxmlformats.org/officeDocument/2006/relationships/externalLink" Target="externalLinks/externalLink10.xml"/><Relationship Id="rId11" Type="http://schemas.openxmlformats.org/officeDocument/2006/relationships/externalLink" Target="externalLinks/externalLink9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200410SVCW\Desktop\2025&#24180;&#20004;&#34917;\&#20132;&#36890;&#34917;\&#31532;&#20108;&#25209;\2025&#24180;&#38886;&#24320;&#20041;&#25143;&#20132;&#36890;&#34917;&#21161;&#26448;&#26009;&#65288;1&#20154;&#65289;\&#38468;&#20214;6&#65306;&#40575;&#23528;&#21439;&#33073;&#36139;&#21171;&#21160;&#21147;&#36328;&#30465;&#23601;&#19994;&#19968;&#27425;&#24615;&#20132;&#36890;&#34917;&#21161;&#33457;&#21517;&#208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132;&#36890;&#31532;&#22235;&#25209;\&#24050;&#23457;%20&#65288;&#31532;&#22235;&#25209;&#65289;&#38468;&#20214;6&#65306;&#40575;&#23528;&#21439;&#40644;&#20885;&#38215;&#33073;&#36139;&#21171;&#21160;&#21147;&#36328;&#30465;&#23601;&#19994;&#19968;&#27425;&#24615;&#20132;&#36890;&#34917;&#21161;&#33457;&#21517;&#208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5;&#30340;&#25991;&#26723;\Documents\WeChat%20Files\Wx159632563\FileStorage\File\2025-06\&#65288;&#31532;&#22235;&#25209;&#65289;&#38468;&#20214;6&#65306;&#40575;&#23528;&#21439;&#33073;&#36139;&#21171;&#21160;&#21147;&#36328;&#30465;&#23601;&#19994;&#19968;&#27425;&#24615;&#20132;&#36890;&#34917;&#21161;&#33457;&#21517;&#208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eChat%20Files\wxid_xw2kqgolxkdb21\FileStorage\File\2025-06\&#38468;&#20214;6&#65306;&#40575;&#23528;&#21439;&#33073;&#36139;&#21171;&#21160;&#21147;&#36328;&#30465;&#23601;&#19994;&#19968;&#27425;&#24615;&#20132;&#36890;&#34917;&#21161;&#33457;&#21517;&#20876;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5;&#30340;&#25991;&#26723;\Documents\WeChat%20Files\Wx159632563\FileStorage\File\2025-06\&#65288;&#30707;&#40857;&#26449;&#65289;&#38468;&#20214;6&#65306;&#40575;&#23528;&#21439;&#33073;&#36139;&#21171;&#21160;&#21147;&#36328;&#30465;&#23601;&#19994;&#19968;&#27425;&#24615;&#20132;&#36890;&#34917;&#21161;&#33457;&#21517;&#20876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5;&#30340;&#25991;&#26723;\Documents\WeChat%20Files\Wx159632563\FileStorage\File\2025-06\&#65288;&#31038;&#21306;&#31532;&#22235;&#25209;&#65289;&#38468;&#20214;6&#65306;&#40575;&#23528;&#21439;&#33073;&#36139;&#21171;&#21160;&#21147;&#36328;&#30465;&#23601;&#19994;&#19968;&#27425;&#24615;&#20132;&#36890;&#34917;&#21161;&#33457;&#21517;&#20876;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5;&#30340;&#25991;&#26723;\Documents\WeChat%20Files\Wx159632563\FileStorage\File\2025-06\&#65288;&#21496;&#24466;&#30707;&#29983;&#65289;&#38468;&#20214;6&#65306;&#40575;&#23528;&#21439;&#33073;&#36139;&#21171;&#21160;&#21147;&#36328;&#30465;&#23601;&#19994;&#19968;&#27425;&#24615;&#20132;&#36890;&#34917;&#21161;&#33457;&#21517;&#20876;(1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132;&#36890;&#31532;&#22235;&#25209;\&#24050;&#23457;%20&#24179;&#23665;&#38215;%20&#38468;&#20214;6&#65306;&#40575;&#23528;&#21439;&#33073;&#36139;&#21171;&#21160;&#21147;&#36328;&#30465;&#23601;&#19994;&#19968;&#27425;&#24615;&#20132;&#36890;&#34917;&#21161;&#33457;&#21517;&#20876;(1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132;&#36890;&#31532;&#22235;&#25209;\&#65288;&#39640;&#22369;3&#20154;&#65289;&#38468;&#20214;6&#65306;&#40575;&#23528;&#21439;&#33073;&#36139;&#21171;&#21160;&#21147;&#36328;&#30465;&#23601;&#19994;&#19968;&#27425;&#24615;&#20132;&#36890;&#34917;&#21161;&#33457;&#21517;&#20876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132;&#36890;&#31532;&#22235;&#25209;\&#65288;&#30707;&#22696;&#65289;&#38468;&#20214;6&#65306;&#40575;&#23528;&#21439;&#33073;&#36139;&#21171;&#21160;&#21147;&#36328;&#30465;&#23601;&#19994;&#19968;&#27425;&#24615;&#20132;&#36890;&#34917;&#21161;&#33457;&#21517;&#20876;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2\&#12304;1&#12305;&#20415;&#27665;&#20013;&#24515;\&#12304;1&#12305;2025&#24180;&#23601;&#19994;\5.%202025&#24180;&#20004;&#34917;\&#21508;&#25209;&#26448;&#26009;\&#20132;&#36890;\&#31532;4&#25209;\&#26397;&#38451;\&#65288;&#26397;&#38451;&#65289;&#38468;&#20214;6&#65306;&#40575;&#23528;&#21439;&#33073;&#36139;&#21171;&#21160;&#21147;&#36328;&#30465;&#23601;&#19994;&#19968;&#27425;&#24615;&#20132;&#36890;&#34917;&#21161;&#33457;&#21517;&#20876;(1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132;&#36890;&#31532;&#22235;&#25209;\&#36125;&#22616;&#34945;&#25104;&#33395;&#36125;&#22665;&#20132;&#36890;&#34917;&#36148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132;&#36890;&#31532;&#22235;&#25209;\&#39532;&#23433;&#26449;&#12304;&#38886;&#22312;&#24184;&#19968;&#23478;&#12305;&#38468;&#20214;6&#65306;&#40575;&#23528;&#21439;&#33073;&#36139;&#21171;&#21160;&#21147;&#36328;&#30465;&#23601;&#19994;&#19968;&#27425;&#24615;&#20132;&#36890;&#34917;&#21161;&#33457;&#21517;&#20876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132;&#36890;&#31532;&#22235;&#25209;\&#24050;&#23457;%20&#65288;&#20013;&#28193;&#38215;&#31532;4&#25209;%2043&#20154;%2028000&#20803;&#65289;&#65306;&#40575;&#23528;&#21439;&#33073;&#36139;&#21171;&#21160;&#21147;&#36328;&#30465;&#23601;&#19994;&#19968;&#27425;&#24615;&#20132;&#36890;&#34917;&#21161;&#33457;&#21517;&#20876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132;&#36890;&#31532;&#22235;&#25209;\&#24050;&#23457;%20&#31532;&#22235;&#25209;&#27743;&#21475;&#20065;&#40575;&#23528;&#21439;&#33073;&#36139;&#21171;&#21160;&#21147;&#36328;&#30465;&#23601;&#19994;&#19968;&#27425;&#24615;&#20132;&#36890;&#34917;&#21161;&#33457;&#21517;&#20876;(1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2025\&#20132;&#36890;&#34917;&#36148;\2025&#24180;&#26519;&#20852;&#31168;&#25143;&#12289;&#26519;&#22269;&#25165;&#25143;&#20132;&#36890;&#34917;&#30003;&#35831;&#26448;&#26009;\&#26519;&#20852;&#31168;&#25143;2025&#24180;&#20132;&#36890;&#34917;&#36148;&#30003;&#35831;&#26448;&#26009;\&#65288;&#26519;&#20852;&#31168;&#25143;&#65289;&#38468;&#20214;6&#65306;&#40575;&#23528;&#21439;&#33073;&#36139;&#21171;&#21160;&#21147;&#36328;&#30465;&#23601;&#19994;&#19968;&#27425;&#24615;&#20132;&#36890;&#34917;&#21161;&#33457;&#21517;&#20876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eChat%20Files\WeChat%20Files\wxid_6o8zgvw31l4k22\FileStorage\File\2025-06\&#38468;&#20214;6&#65306;&#40575;&#23528;&#21439;&#33073;&#36139;&#21171;&#21160;&#21147;&#36328;&#30465;&#23601;&#19994;&#19968;&#27425;&#24615;&#20132;&#36890;&#34917;&#21161;&#33457;&#21517;&#20876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eChat%20Files\WeChat%20Files\wxid_6o8zgvw31l4k22\FileStorage\File\2025-06\&#25289;&#31456;&#26449;&#33073;&#36139;&#21171;&#21160;&#21147;&#36328;&#30465;&#23601;&#19994;&#19968;&#27425;&#24615;&#20132;&#36890;&#34917;&#21161;&#33457;&#21517;&#20876;.xlsx&#65288;&#31532;&#22235;&#25209;&#65289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eChat%20Files\WeChat%20Files\wxid_6o8zgvw31l4k22\FileStorage\File\2025-06\&#38468;&#20214;6&#21476;&#30415;&#31532;&#22235;&#25209;&#65306;&#40575;&#23528;&#21439;&#33073;&#36139;&#21171;&#21160;&#21147;&#36328;&#30465;&#23601;&#19994;&#19968;&#27425;&#24615;&#20132;&#36890;&#34917;&#21161;&#33457;&#21517;&#20876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eChat%20Files\WeChat%20Files\wxid_6o8zgvw31l4k22\FileStorage\File\2025-06\&#26495;&#27743;&#31532;&#22235;&#25209;&#65306;&#38468;&#20214;6&#65306;&#40575;&#23528;&#21439;&#33073;&#36139;&#21171;&#21160;&#21147;&#36328;&#30465;&#23601;&#19994;&#19968;&#27425;&#24615;&#20132;&#36890;&#34917;&#21161;&#33457;&#21517;&#20876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75tioa5upiox41\FileStorage\File\2025-05\&#38468;&#20214;6&#65306;&#40575;&#23528;&#21439;&#33073;&#36139;&#21171;&#21160;&#21147;&#36328;&#30465;&#23601;&#19994;&#19968;&#27425;&#24615;&#20132;&#36890;&#34917;&#21161;&#33457;&#21517;&#20876;&#65288;2025&#24180;&#27719;&#24635;&#34920;&#65289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75tioa5upiox41\FileStorage\File\2025-06\&#38468;&#20214;6&#65306;&#40575;&#23528;&#21439;&#33073;&#36139;&#21171;&#21160;&#21147;&#36328;&#30465;&#23601;&#19994;&#19968;&#27425;&#24615;&#20132;&#36890;&#34917;&#21161;&#33457;&#21517;&#20876;&#65288;2025&#65289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eChat%20Files\WeChat%20Files\wxid_6o8zgvw31l4k22\FileStorage\File\2025-06\&#26408;&#23703;&#26449;&#38468;&#20214;6&#65306;&#40575;&#23528;&#21439;&#33073;&#36139;&#21171;&#21160;&#21147;&#36328;&#30465;&#23601;&#19994;&#19968;&#27425;&#24615;&#20132;&#36890;&#34917;&#21161;&#33457;&#21517;&#20876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eChat%20Files\WeChat%20Files\wxid_6o8zgvw31l4k22\FileStorage\File\2025-06\&#38468;&#20214;6&#65306;&#65288;&#19996;&#39532;&#26449;&#65289;&#40575;&#23528;&#21439;&#33073;&#36139;&#21171;&#21160;&#21147;&#36328;&#30465;&#23601;&#19994;&#19968;&#27425;&#24615;&#20132;&#36890;&#34917;&#21161;&#33457;&#21517;&#20876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eChat%20Files\WeChat%20Files\wxid_6o8zgvw31l4k22\FileStorage\File\2025-06\&#40857;&#27743;&#26449;&#38468;&#20214;6&#65306;&#40575;&#23528;&#21439;&#33073;&#36139;&#21171;&#21160;&#21147;&#36328;&#30465;&#23601;&#19994;&#19968;&#27425;&#24615;&#20132;&#36890;&#34917;&#21161;&#33457;&#21517;&#20876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eChat%20Files\WeChat%20Files\wxid_6o8zgvw31l4k22\FileStorage\File\2025-06\&#38468;&#20214;6&#65306;&#23528;&#27801;&#26449;&#33073;&#36139;&#21171;&#21160;&#21147;&#36328;&#30465;&#23601;&#19994;&#19968;&#27425;&#24615;&#20132;&#36890;&#34917;&#21161;&#33457;&#21517;&#20876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eChat%20Files\WeChat%20Files\wxid_6o8zgvw31l4k22\FileStorage\File\2025-06\&#38468;&#20214;6&#65306;&#27827;&#23725;&#26449;&#33073;&#36139;&#21171;&#21160;&#21147;&#36328;&#30465;&#23601;&#19994;&#19968;&#27425;&#24615;&#20132;&#36890;&#34917;&#21161;&#33457;&#21517;&#20876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eChat%20Files\WeChat%20Files\wxid_6o8zgvw31l4k22\FileStorage\File\2025-06\&#38468;&#20214;6&#65306;&#40575;&#23528;&#21439;&#33073;&#36139;&#21171;&#21160;&#21147;&#36328;&#30465;&#23601;&#19994;&#19968;&#27425;&#24615;&#20132;&#36890;&#34917;&#21161;&#33457;&#21517;&#20876;(2)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206;&#36139;\2023&#20309;&#23376;&#24179;\&#25945;&#21270;&#26449;&#20309;&#31179;&#27665;&#20132;&#36890;&#34917;&#36148;\&#38468;&#20214;6&#65306;&#40575;&#23528;&#21439;&#21069;&#24448;&#24191;&#35199;&#21306;&#22806;&#21153;&#24037;&#30340;&#33073;&#36139;&#21171;&#21160;&#21147;&#19968;&#27425;&#24615;&#24448;&#36820;&#20132;&#36890;&#34917;&#21161;&#33457;&#21517;&#20876;&#65288;&#20309;&#31179;&#27665;&#65289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wnzf6lxe3wlp22\FileStorage\File\2025-06\&#40575;&#23528;&#21439;&#33073;&#36139;&#21171;&#21160;&#21147;&#36328;&#30465;&#23601;&#19994;&#19968;&#27425;&#24615;&#20132;&#36890;&#34917;&#21161;&#33457;&#21517;&#20876;1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132;&#36890;&#31532;&#22235;&#25209;\&#24050;&#23457;%20&#22235;&#25490;&#38215;%20&#38468;&#20214;6&#65306;&#40575;&#23528;&#21439;&#33073;&#36139;&#21171;&#21160;&#21147;&#36328;&#30465;&#23601;&#19994;&#19968;&#27425;&#24615;&#20132;&#36890;&#34917;&#21161;&#33457;&#21517;&#20876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132;&#36890;&#31532;&#22235;&#25209;\&#24050;&#23457;%20&#25289;&#27807;&#20065;%20&#38468;&#20214;6&#65306;&#40575;&#23528;&#21439;&#33073;&#36139;&#21171;&#21160;&#21147;&#36328;&#30465;&#23601;&#19994;&#19968;&#27425;&#24615;&#20132;&#36890;&#34917;&#21161;&#33457;&#21517;&#20876;(2)(1)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132;&#36890;&#31532;&#22235;&#25209;\&#24050;&#23457;%20&#40575;&#23528;&#38215;%20&#38468;&#20214;6&#65306;&#40575;&#23528;&#21439;&#33073;&#36139;&#21171;&#21160;&#21147;&#36328;&#30465;&#23601;&#19994;&#19968;&#27425;&#24615;&#20132;&#36890;&#34917;&#21161;&#33457;&#21517;&#20876;(1)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5;&#30340;&#25991;&#26723;\Documents\WeChat%20Files\wxid_j9ljdhwprxi721\FileStorage\File\2025-07\&#38468;&#20214;6&#65306;&#40575;&#23528;&#21439;&#33073;&#36139;&#21171;&#21160;&#21147;&#36328;&#30465;&#23601;&#19994;&#19968;&#27425;&#24615;&#20132;&#36890;&#34917;&#21161;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5"/>
      <sheetName val="Sheet7"/>
      <sheetName val="Sheet2"/>
    </sheetNames>
    <sheetDataSet>
      <sheetData sheetId="0"/>
      <sheetData sheetId="1"/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  <sheetName val="1批"/>
      <sheetName val="2批"/>
      <sheetName val="3批(1)"/>
      <sheetName val="3批（2）"/>
      <sheetName val="4批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6月份提交材料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寨沙村"/>
      <sheetName val="2025年寨沙村汇总"/>
      <sheetName val="Sheet2"/>
    </sheetNames>
    <sheetDataSet>
      <sheetData sheetId="0" refreshError="1"/>
      <sheetData sheetId="1" refreshError="1"/>
      <sheetData sheetId="2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第四批 "/>
      <sheetName val="第三批"/>
      <sheetName val="第二批"/>
      <sheetName val="2025年河岭村汇总"/>
      <sheetName val="2024年申请的人员"/>
      <sheetName val="Sheet4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北里"/>
      <sheetName val="六往"/>
      <sheetName val="Sheet2"/>
    </sheetNames>
    <sheetDataSet>
      <sheetData sheetId="0" refreshError="1"/>
      <sheetData sheetId="1" refreshError="1"/>
      <sheetData sheetId="2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  <sheetData sheetId="2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 t="str">
            <v>省份名</v>
          </cell>
          <cell r="B1" t="str">
            <v>补助标准</v>
          </cell>
          <cell r="C1" t="str">
            <v>专列补助标准</v>
          </cell>
        </row>
        <row r="2">
          <cell r="A2" t="str">
            <v>北京市</v>
          </cell>
          <cell r="B2">
            <v>800</v>
          </cell>
          <cell r="C2">
            <v>400</v>
          </cell>
        </row>
        <row r="3">
          <cell r="A3" t="str">
            <v>上海市</v>
          </cell>
          <cell r="B3">
            <v>800</v>
          </cell>
          <cell r="C3">
            <v>400</v>
          </cell>
        </row>
        <row r="4">
          <cell r="A4" t="str">
            <v>天津市</v>
          </cell>
          <cell r="B4">
            <v>800</v>
          </cell>
          <cell r="C4">
            <v>400</v>
          </cell>
        </row>
        <row r="5">
          <cell r="A5" t="str">
            <v>重庆市</v>
          </cell>
          <cell r="B5">
            <v>800</v>
          </cell>
          <cell r="C5">
            <v>400</v>
          </cell>
        </row>
        <row r="6">
          <cell r="A6" t="str">
            <v>甘肃省</v>
          </cell>
          <cell r="B6">
            <v>800</v>
          </cell>
          <cell r="C6">
            <v>400</v>
          </cell>
        </row>
        <row r="7">
          <cell r="A7" t="str">
            <v>青海省</v>
          </cell>
          <cell r="B7">
            <v>800</v>
          </cell>
          <cell r="C7">
            <v>400</v>
          </cell>
        </row>
        <row r="8">
          <cell r="A8" t="str">
            <v>陕西省</v>
          </cell>
          <cell r="B8">
            <v>800</v>
          </cell>
          <cell r="C8">
            <v>400</v>
          </cell>
        </row>
        <row r="9">
          <cell r="A9" t="str">
            <v>河南省</v>
          </cell>
          <cell r="B9">
            <v>800</v>
          </cell>
          <cell r="C9">
            <v>400</v>
          </cell>
        </row>
        <row r="10">
          <cell r="A10" t="str">
            <v>山东省</v>
          </cell>
          <cell r="B10">
            <v>800</v>
          </cell>
          <cell r="C10">
            <v>400</v>
          </cell>
        </row>
        <row r="11">
          <cell r="A11" t="str">
            <v>山西省</v>
          </cell>
          <cell r="B11">
            <v>800</v>
          </cell>
          <cell r="C11">
            <v>400</v>
          </cell>
        </row>
        <row r="12">
          <cell r="A12" t="str">
            <v>安徽省</v>
          </cell>
          <cell r="B12">
            <v>800</v>
          </cell>
          <cell r="C12">
            <v>400</v>
          </cell>
        </row>
        <row r="13">
          <cell r="A13" t="str">
            <v>湖南省</v>
          </cell>
          <cell r="B13">
            <v>600</v>
          </cell>
          <cell r="C13">
            <v>300</v>
          </cell>
        </row>
        <row r="14">
          <cell r="A14" t="str">
            <v>湖北省</v>
          </cell>
          <cell r="B14">
            <v>800</v>
          </cell>
          <cell r="C14">
            <v>400</v>
          </cell>
        </row>
        <row r="15">
          <cell r="A15" t="str">
            <v>江苏省</v>
          </cell>
          <cell r="B15">
            <v>800</v>
          </cell>
          <cell r="C15">
            <v>400</v>
          </cell>
        </row>
        <row r="16">
          <cell r="A16" t="str">
            <v>四川省</v>
          </cell>
          <cell r="B16">
            <v>800</v>
          </cell>
          <cell r="C16">
            <v>400</v>
          </cell>
        </row>
        <row r="17">
          <cell r="A17" t="str">
            <v>贵州省</v>
          </cell>
          <cell r="B17">
            <v>600</v>
          </cell>
          <cell r="C17">
            <v>300</v>
          </cell>
        </row>
        <row r="18">
          <cell r="A18" t="str">
            <v>云南省</v>
          </cell>
          <cell r="B18">
            <v>800</v>
          </cell>
          <cell r="C18">
            <v>400</v>
          </cell>
        </row>
        <row r="19">
          <cell r="A19" t="str">
            <v>黑龙江省</v>
          </cell>
          <cell r="B19">
            <v>800</v>
          </cell>
          <cell r="C19">
            <v>400</v>
          </cell>
        </row>
        <row r="20">
          <cell r="A20" t="str">
            <v>吉林省</v>
          </cell>
          <cell r="B20">
            <v>800</v>
          </cell>
          <cell r="C20">
            <v>400</v>
          </cell>
        </row>
        <row r="21">
          <cell r="A21" t="str">
            <v>辽宁省</v>
          </cell>
          <cell r="B21">
            <v>800</v>
          </cell>
          <cell r="C21">
            <v>400</v>
          </cell>
        </row>
        <row r="22">
          <cell r="A22" t="str">
            <v>河北省</v>
          </cell>
          <cell r="B22">
            <v>800</v>
          </cell>
          <cell r="C22">
            <v>400</v>
          </cell>
        </row>
        <row r="23">
          <cell r="A23" t="str">
            <v>浙江省</v>
          </cell>
          <cell r="B23">
            <v>800</v>
          </cell>
          <cell r="C23">
            <v>400</v>
          </cell>
        </row>
        <row r="24">
          <cell r="A24" t="str">
            <v>江西省</v>
          </cell>
          <cell r="B24">
            <v>800</v>
          </cell>
          <cell r="C24">
            <v>400</v>
          </cell>
        </row>
        <row r="25">
          <cell r="A25" t="str">
            <v>广东省</v>
          </cell>
          <cell r="B25">
            <v>600</v>
          </cell>
          <cell r="C25">
            <v>300</v>
          </cell>
        </row>
        <row r="26">
          <cell r="A26" t="str">
            <v>福建省</v>
          </cell>
          <cell r="B26">
            <v>800</v>
          </cell>
          <cell r="C26">
            <v>400</v>
          </cell>
        </row>
        <row r="27">
          <cell r="A27" t="str">
            <v>海南省</v>
          </cell>
          <cell r="B27">
            <v>800</v>
          </cell>
          <cell r="C27">
            <v>400</v>
          </cell>
        </row>
        <row r="28">
          <cell r="A28" t="str">
            <v>西藏自治区</v>
          </cell>
          <cell r="B28">
            <v>800</v>
          </cell>
          <cell r="C28">
            <v>400</v>
          </cell>
        </row>
        <row r="29">
          <cell r="A29" t="str">
            <v>宁夏回族自治区</v>
          </cell>
          <cell r="B29">
            <v>800</v>
          </cell>
          <cell r="C29">
            <v>400</v>
          </cell>
        </row>
        <row r="30">
          <cell r="A30" t="str">
            <v>新疆维吾尔自治区</v>
          </cell>
          <cell r="B30">
            <v>800</v>
          </cell>
          <cell r="C30">
            <v>400</v>
          </cell>
        </row>
        <row r="31">
          <cell r="A31" t="str">
            <v>内蒙古自治区</v>
          </cell>
          <cell r="B31">
            <v>800</v>
          </cell>
          <cell r="C31">
            <v>400</v>
          </cell>
        </row>
        <row r="32">
          <cell r="A32" t="str">
            <v>香港特别行政区</v>
          </cell>
          <cell r="B32">
            <v>800</v>
          </cell>
          <cell r="C32">
            <v>400</v>
          </cell>
        </row>
        <row r="33">
          <cell r="A33" t="str">
            <v>澳门特别行政区</v>
          </cell>
          <cell r="B33">
            <v>800</v>
          </cell>
          <cell r="C33">
            <v>400</v>
          </cell>
        </row>
        <row r="34">
          <cell r="A34" t="str">
            <v>台湾省</v>
          </cell>
          <cell r="B34">
            <v>800</v>
          </cell>
          <cell r="C34">
            <v>400</v>
          </cell>
        </row>
        <row r="35">
          <cell r="A35" t="str">
            <v>国外</v>
          </cell>
          <cell r="B35">
            <v>800</v>
          </cell>
          <cell r="C35">
            <v>400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57"/>
  <sheetViews>
    <sheetView tabSelected="1" zoomScaleSheetLayoutView="25" workbookViewId="0">
      <selection activeCell="N7" sqref="N7"/>
    </sheetView>
  </sheetViews>
  <sheetFormatPr defaultColWidth="9" defaultRowHeight="30" customHeight="1"/>
  <cols>
    <col min="1" max="1" width="11.5" style="8" customWidth="1"/>
    <col min="2" max="4" width="16.25" style="8" customWidth="1"/>
    <col min="5" max="5" width="23.75" style="9" customWidth="1"/>
    <col min="6" max="6" width="18.25" style="8" customWidth="1"/>
    <col min="7" max="7" width="21.125" style="10" customWidth="1"/>
    <col min="8" max="8" width="20.875" style="11" customWidth="1"/>
    <col min="9" max="10" width="15.625" style="12" customWidth="1"/>
    <col min="11" max="11" width="27.875" style="13" customWidth="1"/>
    <col min="12" max="12" width="6.75" style="8" customWidth="1"/>
    <col min="13" max="16384" width="9" style="8"/>
  </cols>
  <sheetData>
    <row r="1" ht="23.1" customHeight="1" spans="1:3">
      <c r="A1" s="14" t="s">
        <v>0</v>
      </c>
      <c r="B1" s="14"/>
      <c r="C1" s="14"/>
    </row>
    <row r="2" ht="42" customHeight="1" spans="1:12">
      <c r="A2" s="15" t="s">
        <v>1</v>
      </c>
      <c r="B2" s="15"/>
      <c r="C2" s="15"/>
      <c r="D2" s="15"/>
      <c r="E2" s="4"/>
      <c r="F2" s="15"/>
      <c r="G2" s="15"/>
      <c r="H2" s="15"/>
      <c r="I2" s="15"/>
      <c r="J2" s="15"/>
      <c r="K2" s="15"/>
      <c r="L2" s="15"/>
    </row>
    <row r="3" s="4" customFormat="1" ht="43.5" customHeight="1" spans="1:12">
      <c r="A3" s="16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="4" customFormat="1" ht="45" customHeight="1" spans="1:12">
      <c r="A4" s="18" t="s">
        <v>3</v>
      </c>
      <c r="B4" s="18" t="s">
        <v>4</v>
      </c>
      <c r="C4" s="18" t="s">
        <v>5</v>
      </c>
      <c r="D4" s="18" t="s">
        <v>6</v>
      </c>
      <c r="E4" s="19" t="s">
        <v>7</v>
      </c>
      <c r="F4" s="18" t="s">
        <v>8</v>
      </c>
      <c r="G4" s="18" t="s">
        <v>9</v>
      </c>
      <c r="H4" s="20" t="s">
        <v>10</v>
      </c>
      <c r="I4" s="18" t="s">
        <v>11</v>
      </c>
      <c r="J4" s="18" t="s">
        <v>12</v>
      </c>
      <c r="K4" s="18" t="s">
        <v>13</v>
      </c>
      <c r="L4" s="33" t="s">
        <v>14</v>
      </c>
    </row>
    <row r="5" s="4" customFormat="1" ht="34" customHeight="1" spans="1:12">
      <c r="A5" s="21">
        <v>1</v>
      </c>
      <c r="B5" s="21" t="s">
        <v>15</v>
      </c>
      <c r="C5" s="22" t="s">
        <v>16</v>
      </c>
      <c r="D5" s="23" t="s">
        <v>17</v>
      </c>
      <c r="E5" s="24" t="s">
        <v>18</v>
      </c>
      <c r="F5" s="24" t="s">
        <v>19</v>
      </c>
      <c r="G5" s="23" t="s">
        <v>20</v>
      </c>
      <c r="H5" s="24" t="s">
        <v>21</v>
      </c>
      <c r="I5" s="22" t="s">
        <v>22</v>
      </c>
      <c r="J5" s="34">
        <f>IF(F5="是",VLOOKUP(G5,[2]Sheet2!A:C,3,FALSE),VLOOKUP(G5,[2]Sheet2!A:B,2,FALSE))</f>
        <v>600</v>
      </c>
      <c r="K5" s="35" t="s">
        <v>23</v>
      </c>
      <c r="L5" s="23"/>
    </row>
    <row r="6" s="4" customFormat="1" ht="34" customHeight="1" spans="1:12">
      <c r="A6" s="21">
        <v>2</v>
      </c>
      <c r="B6" s="21" t="s">
        <v>15</v>
      </c>
      <c r="C6" s="23" t="s">
        <v>24</v>
      </c>
      <c r="D6" s="23" t="s">
        <v>25</v>
      </c>
      <c r="E6" s="23" t="s">
        <v>18</v>
      </c>
      <c r="F6" s="23" t="s">
        <v>19</v>
      </c>
      <c r="G6" s="23" t="s">
        <v>20</v>
      </c>
      <c r="H6" s="25">
        <v>45689</v>
      </c>
      <c r="I6" s="22" t="s">
        <v>26</v>
      </c>
      <c r="J6" s="34">
        <f>IF(F6="是",VLOOKUP(G6,[2]Sheet2!A:C,3,FALSE),VLOOKUP(G6,[2]Sheet2!A:B,2,FALSE))</f>
        <v>600</v>
      </c>
      <c r="K6" s="35" t="s">
        <v>23</v>
      </c>
      <c r="L6" s="23"/>
    </row>
    <row r="7" s="4" customFormat="1" ht="34" customHeight="1" spans="1:12">
      <c r="A7" s="21">
        <v>3</v>
      </c>
      <c r="B7" s="21" t="s">
        <v>15</v>
      </c>
      <c r="C7" s="21" t="s">
        <v>24</v>
      </c>
      <c r="D7" s="21" t="s">
        <v>27</v>
      </c>
      <c r="E7" s="21" t="s">
        <v>18</v>
      </c>
      <c r="F7" s="21" t="s">
        <v>19</v>
      </c>
      <c r="G7" s="21" t="s">
        <v>28</v>
      </c>
      <c r="H7" s="26">
        <v>45689</v>
      </c>
      <c r="I7" s="29" t="s">
        <v>26</v>
      </c>
      <c r="J7" s="36">
        <f>IF(F7="是",VLOOKUP(G7,[2]Sheet2!A:C,3,FALSE),VLOOKUP(G7,[2]Sheet2!A:B,2,FALSE))</f>
        <v>800</v>
      </c>
      <c r="K7" s="35" t="s">
        <v>23</v>
      </c>
      <c r="L7" s="23"/>
    </row>
    <row r="8" s="4" customFormat="1" ht="34" customHeight="1" spans="1:12">
      <c r="A8" s="21">
        <v>4</v>
      </c>
      <c r="B8" s="21" t="s">
        <v>15</v>
      </c>
      <c r="C8" s="21" t="s">
        <v>24</v>
      </c>
      <c r="D8" s="23" t="s">
        <v>29</v>
      </c>
      <c r="E8" s="24" t="s">
        <v>18</v>
      </c>
      <c r="F8" s="23" t="s">
        <v>19</v>
      </c>
      <c r="G8" s="24" t="s">
        <v>28</v>
      </c>
      <c r="H8" s="26">
        <v>45689</v>
      </c>
      <c r="I8" s="29" t="s">
        <v>26</v>
      </c>
      <c r="J8" s="36">
        <f>IF(F8="是",VLOOKUP(G8,[2]Sheet2!A:C,3,FALSE),VLOOKUP(G8,[2]Sheet2!A:B,2,FALSE))</f>
        <v>800</v>
      </c>
      <c r="K8" s="35" t="s">
        <v>23</v>
      </c>
      <c r="L8" s="23"/>
    </row>
    <row r="9" s="4" customFormat="1" ht="34" customHeight="1" spans="1:12">
      <c r="A9" s="21">
        <v>5</v>
      </c>
      <c r="B9" s="21" t="s">
        <v>15</v>
      </c>
      <c r="C9" s="21" t="s">
        <v>24</v>
      </c>
      <c r="D9" s="23" t="s">
        <v>30</v>
      </c>
      <c r="E9" s="24" t="s">
        <v>18</v>
      </c>
      <c r="F9" s="23" t="s">
        <v>19</v>
      </c>
      <c r="G9" s="24" t="s">
        <v>28</v>
      </c>
      <c r="H9" s="26">
        <v>45689</v>
      </c>
      <c r="I9" s="29" t="s">
        <v>26</v>
      </c>
      <c r="J9" s="36">
        <f>IF(F9="是",VLOOKUP(G9,[2]Sheet2!A:C,3,FALSE),VLOOKUP(G9,[2]Sheet2!A:B,2,FALSE))</f>
        <v>800</v>
      </c>
      <c r="K9" s="35" t="s">
        <v>23</v>
      </c>
      <c r="L9" s="23"/>
    </row>
    <row r="10" s="4" customFormat="1" ht="34" customHeight="1" spans="1:12">
      <c r="A10" s="21">
        <v>6</v>
      </c>
      <c r="B10" s="21" t="s">
        <v>15</v>
      </c>
      <c r="C10" s="23" t="s">
        <v>24</v>
      </c>
      <c r="D10" s="23" t="s">
        <v>31</v>
      </c>
      <c r="E10" s="24" t="s">
        <v>18</v>
      </c>
      <c r="F10" s="23" t="s">
        <v>19</v>
      </c>
      <c r="G10" s="21" t="s">
        <v>20</v>
      </c>
      <c r="H10" s="27" t="s">
        <v>32</v>
      </c>
      <c r="I10" s="29" t="s">
        <v>33</v>
      </c>
      <c r="J10" s="36">
        <f>IF(F10="是",VLOOKUP(G10,[2]Sheet2!A:C,3,FALSE),VLOOKUP(G10,[2]Sheet2!A:B,2,FALSE))</f>
        <v>600</v>
      </c>
      <c r="K10" s="35" t="s">
        <v>23</v>
      </c>
      <c r="L10" s="23"/>
    </row>
    <row r="11" s="5" customFormat="1" ht="34" customHeight="1" spans="1:15">
      <c r="A11" s="21">
        <v>7</v>
      </c>
      <c r="B11" s="21" t="s">
        <v>15</v>
      </c>
      <c r="C11" s="21" t="s">
        <v>24</v>
      </c>
      <c r="D11" s="21" t="s">
        <v>34</v>
      </c>
      <c r="E11" s="27" t="s">
        <v>18</v>
      </c>
      <c r="F11" s="21" t="s">
        <v>19</v>
      </c>
      <c r="G11" s="21" t="s">
        <v>20</v>
      </c>
      <c r="H11" s="26">
        <v>45689</v>
      </c>
      <c r="I11" s="29" t="s">
        <v>26</v>
      </c>
      <c r="J11" s="36">
        <f>IF(F11="是",VLOOKUP(G11,[2]Sheet2!A:C,3,FALSE),VLOOKUP(G11,[2]Sheet2!A:B,2,FALSE))</f>
        <v>600</v>
      </c>
      <c r="K11" s="35" t="s">
        <v>23</v>
      </c>
      <c r="L11" s="23"/>
      <c r="O11" s="5" t="s">
        <v>35</v>
      </c>
    </row>
    <row r="12" s="4" customFormat="1" ht="34" customHeight="1" spans="1:12">
      <c r="A12" s="21">
        <v>8</v>
      </c>
      <c r="B12" s="21" t="s">
        <v>15</v>
      </c>
      <c r="C12" s="21" t="s">
        <v>36</v>
      </c>
      <c r="D12" s="21" t="s">
        <v>37</v>
      </c>
      <c r="E12" s="21" t="s">
        <v>18</v>
      </c>
      <c r="F12" s="21" t="s">
        <v>19</v>
      </c>
      <c r="G12" s="21" t="s">
        <v>20</v>
      </c>
      <c r="H12" s="26">
        <v>45689</v>
      </c>
      <c r="I12" s="29" t="s">
        <v>26</v>
      </c>
      <c r="J12" s="36">
        <f>IF(F12="是",VLOOKUP(G12,[2]Sheet2!A:C,3,FALSE),VLOOKUP(G12,[2]Sheet2!A:B,2,FALSE))</f>
        <v>600</v>
      </c>
      <c r="K12" s="35" t="s">
        <v>23</v>
      </c>
      <c r="L12" s="23"/>
    </row>
    <row r="13" s="4" customFormat="1" ht="34" customHeight="1" spans="1:12">
      <c r="A13" s="21">
        <v>9</v>
      </c>
      <c r="B13" s="21" t="s">
        <v>15</v>
      </c>
      <c r="C13" s="21" t="s">
        <v>36</v>
      </c>
      <c r="D13" s="21" t="s">
        <v>38</v>
      </c>
      <c r="E13" s="21" t="s">
        <v>18</v>
      </c>
      <c r="F13" s="21" t="s">
        <v>19</v>
      </c>
      <c r="G13" s="21" t="s">
        <v>20</v>
      </c>
      <c r="H13" s="26">
        <v>45658</v>
      </c>
      <c r="I13" s="29" t="s">
        <v>33</v>
      </c>
      <c r="J13" s="36">
        <f>IF(F13="是",VLOOKUP(G13,[2]Sheet2!A:C,3,FALSE),VLOOKUP(G13,[2]Sheet2!A:B,2,FALSE))</f>
        <v>600</v>
      </c>
      <c r="K13" s="35" t="s">
        <v>23</v>
      </c>
      <c r="L13" s="23"/>
    </row>
    <row r="14" s="4" customFormat="1" ht="34" customHeight="1" spans="1:12">
      <c r="A14" s="21">
        <v>10</v>
      </c>
      <c r="B14" s="23" t="s">
        <v>15</v>
      </c>
      <c r="C14" s="23" t="s">
        <v>36</v>
      </c>
      <c r="D14" s="23" t="s">
        <v>39</v>
      </c>
      <c r="E14" s="23" t="s">
        <v>18</v>
      </c>
      <c r="F14" s="23" t="s">
        <v>19</v>
      </c>
      <c r="G14" s="23" t="s">
        <v>20</v>
      </c>
      <c r="H14" s="25">
        <v>45689</v>
      </c>
      <c r="I14" s="22" t="s">
        <v>26</v>
      </c>
      <c r="J14" s="34">
        <f>IF(F14="是",VLOOKUP(G14,[2]Sheet2!A:C,3,FALSE),VLOOKUP(G14,[2]Sheet2!A:B,2,FALSE))</f>
        <v>600</v>
      </c>
      <c r="K14" s="35" t="s">
        <v>23</v>
      </c>
      <c r="L14" s="23"/>
    </row>
    <row r="15" s="4" customFormat="1" ht="34" customHeight="1" spans="1:12">
      <c r="A15" s="21">
        <v>11</v>
      </c>
      <c r="B15" s="21" t="s">
        <v>15</v>
      </c>
      <c r="C15" s="21" t="s">
        <v>40</v>
      </c>
      <c r="D15" s="21" t="s">
        <v>41</v>
      </c>
      <c r="E15" s="21" t="s">
        <v>18</v>
      </c>
      <c r="F15" s="21" t="s">
        <v>19</v>
      </c>
      <c r="G15" s="21" t="s">
        <v>20</v>
      </c>
      <c r="H15" s="26">
        <v>45658</v>
      </c>
      <c r="I15" s="29" t="s">
        <v>33</v>
      </c>
      <c r="J15" s="36">
        <f>IF(F15="是",VLOOKUP(G15,[2]Sheet2!A:C,3,FALSE),VLOOKUP(G15,[2]Sheet2!A:B,2,FALSE))</f>
        <v>600</v>
      </c>
      <c r="K15" s="35" t="s">
        <v>23</v>
      </c>
      <c r="L15" s="23"/>
    </row>
    <row r="16" s="4" customFormat="1" ht="34" customHeight="1" spans="1:12">
      <c r="A16" s="21">
        <v>12</v>
      </c>
      <c r="B16" s="21" t="s">
        <v>15</v>
      </c>
      <c r="C16" s="21" t="s">
        <v>40</v>
      </c>
      <c r="D16" s="21" t="s">
        <v>42</v>
      </c>
      <c r="E16" s="21" t="s">
        <v>18</v>
      </c>
      <c r="F16" s="21" t="s">
        <v>19</v>
      </c>
      <c r="G16" s="21" t="s">
        <v>20</v>
      </c>
      <c r="H16" s="26">
        <v>45658</v>
      </c>
      <c r="I16" s="29" t="s">
        <v>33</v>
      </c>
      <c r="J16" s="36">
        <f>IF(F16="是",VLOOKUP(G16,[2]Sheet2!A:C,3,FALSE),VLOOKUP(G16,[2]Sheet2!A:B,2,FALSE))</f>
        <v>600</v>
      </c>
      <c r="K16" s="35" t="s">
        <v>23</v>
      </c>
      <c r="L16" s="23"/>
    </row>
    <row r="17" s="4" customFormat="1" ht="34" customHeight="1" spans="1:12">
      <c r="A17" s="21">
        <v>13</v>
      </c>
      <c r="B17" s="21" t="s">
        <v>15</v>
      </c>
      <c r="C17" s="21" t="s">
        <v>40</v>
      </c>
      <c r="D17" s="21" t="s">
        <v>43</v>
      </c>
      <c r="E17" s="21" t="s">
        <v>18</v>
      </c>
      <c r="F17" s="21" t="s">
        <v>19</v>
      </c>
      <c r="G17" s="21" t="s">
        <v>20</v>
      </c>
      <c r="H17" s="26">
        <v>45658</v>
      </c>
      <c r="I17" s="29" t="s">
        <v>33</v>
      </c>
      <c r="J17" s="36">
        <f>IF(F17="是",VLOOKUP(G17,[2]Sheet2!A:C,3,FALSE),VLOOKUP(G17,[2]Sheet2!A:B,2,FALSE))</f>
        <v>600</v>
      </c>
      <c r="K17" s="35" t="s">
        <v>23</v>
      </c>
      <c r="L17" s="23"/>
    </row>
    <row r="18" s="4" customFormat="1" ht="34" customHeight="1" spans="1:12">
      <c r="A18" s="21">
        <v>14</v>
      </c>
      <c r="B18" s="23" t="s">
        <v>15</v>
      </c>
      <c r="C18" s="23" t="s">
        <v>40</v>
      </c>
      <c r="D18" s="23" t="s">
        <v>44</v>
      </c>
      <c r="E18" s="24" t="s">
        <v>18</v>
      </c>
      <c r="F18" s="23" t="s">
        <v>19</v>
      </c>
      <c r="G18" s="23" t="s">
        <v>28</v>
      </c>
      <c r="H18" s="25">
        <v>45689</v>
      </c>
      <c r="I18" s="22" t="s">
        <v>26</v>
      </c>
      <c r="J18" s="34">
        <f>IF(F18="是",VLOOKUP(G18,[2]Sheet2!A:C,3,FALSE),VLOOKUP(G18,[2]Sheet2!A:B,2,FALSE))</f>
        <v>800</v>
      </c>
      <c r="K18" s="35" t="s">
        <v>23</v>
      </c>
      <c r="L18" s="23"/>
    </row>
    <row r="19" s="4" customFormat="1" ht="34" customHeight="1" spans="1:12">
      <c r="A19" s="21">
        <v>15</v>
      </c>
      <c r="B19" s="23" t="s">
        <v>15</v>
      </c>
      <c r="C19" s="23" t="s">
        <v>40</v>
      </c>
      <c r="D19" s="23" t="s">
        <v>45</v>
      </c>
      <c r="E19" s="24" t="s">
        <v>18</v>
      </c>
      <c r="F19" s="23" t="s">
        <v>19</v>
      </c>
      <c r="G19" s="23" t="s">
        <v>28</v>
      </c>
      <c r="H19" s="25">
        <v>45689</v>
      </c>
      <c r="I19" s="22" t="s">
        <v>26</v>
      </c>
      <c r="J19" s="34">
        <f>IF(F19="是",VLOOKUP(G19,[2]Sheet2!A:C,3,FALSE),VLOOKUP(G19,[2]Sheet2!A:B,2,FALSE))</f>
        <v>800</v>
      </c>
      <c r="K19" s="35" t="s">
        <v>23</v>
      </c>
      <c r="L19" s="23"/>
    </row>
    <row r="20" s="4" customFormat="1" ht="34" customHeight="1" spans="1:12">
      <c r="A20" s="21">
        <v>16</v>
      </c>
      <c r="B20" s="23" t="s">
        <v>15</v>
      </c>
      <c r="C20" s="23" t="s">
        <v>40</v>
      </c>
      <c r="D20" s="23" t="s">
        <v>46</v>
      </c>
      <c r="E20" s="24" t="s">
        <v>18</v>
      </c>
      <c r="F20" s="23" t="s">
        <v>19</v>
      </c>
      <c r="G20" s="21" t="s">
        <v>20</v>
      </c>
      <c r="H20" s="25">
        <v>45748</v>
      </c>
      <c r="I20" s="29" t="s">
        <v>47</v>
      </c>
      <c r="J20" s="34">
        <f>IF(F20="是",VLOOKUP(G20,[2]Sheet2!A:C,3,FALSE),VLOOKUP(G20,[2]Sheet2!A:B,2,FALSE))</f>
        <v>600</v>
      </c>
      <c r="K20" s="35" t="s">
        <v>23</v>
      </c>
      <c r="L20" s="23"/>
    </row>
    <row r="21" s="4" customFormat="1" ht="34" customHeight="1" spans="1:12">
      <c r="A21" s="21">
        <v>17</v>
      </c>
      <c r="B21" s="23" t="s">
        <v>15</v>
      </c>
      <c r="C21" s="21" t="s">
        <v>48</v>
      </c>
      <c r="D21" s="21" t="s">
        <v>49</v>
      </c>
      <c r="E21" s="21" t="s">
        <v>18</v>
      </c>
      <c r="F21" s="21" t="s">
        <v>19</v>
      </c>
      <c r="G21" s="21" t="s">
        <v>20</v>
      </c>
      <c r="H21" s="26">
        <v>45689</v>
      </c>
      <c r="I21" s="29" t="s">
        <v>50</v>
      </c>
      <c r="J21" s="36">
        <f>IF(F21="是",VLOOKUP(G21,[2]Sheet2!A:C,3,FALSE),VLOOKUP(G21,[2]Sheet2!A:B,2,FALSE))</f>
        <v>600</v>
      </c>
      <c r="K21" s="35" t="s">
        <v>23</v>
      </c>
      <c r="L21" s="23"/>
    </row>
    <row r="22" s="4" customFormat="1" ht="34" customHeight="1" spans="1:12">
      <c r="A22" s="21">
        <v>18</v>
      </c>
      <c r="B22" s="23" t="s">
        <v>15</v>
      </c>
      <c r="C22" s="21" t="s">
        <v>48</v>
      </c>
      <c r="D22" s="21" t="s">
        <v>51</v>
      </c>
      <c r="E22" s="21" t="s">
        <v>18</v>
      </c>
      <c r="F22" s="21" t="s">
        <v>19</v>
      </c>
      <c r="G22" s="21" t="s">
        <v>52</v>
      </c>
      <c r="H22" s="28">
        <v>45778</v>
      </c>
      <c r="I22" s="29" t="s">
        <v>53</v>
      </c>
      <c r="J22" s="36">
        <f>IF(F22="是",VLOOKUP(G22,[2]Sheet2!A:C,3,FALSE),VLOOKUP(G22,[2]Sheet2!A:B,2,FALSE))</f>
        <v>800</v>
      </c>
      <c r="K22" s="35" t="s">
        <v>23</v>
      </c>
      <c r="L22" s="23"/>
    </row>
    <row r="23" s="4" customFormat="1" ht="34" customHeight="1" spans="1:12">
      <c r="A23" s="21">
        <v>19</v>
      </c>
      <c r="B23" s="23" t="s">
        <v>15</v>
      </c>
      <c r="C23" s="21" t="s">
        <v>54</v>
      </c>
      <c r="D23" s="21" t="s">
        <v>55</v>
      </c>
      <c r="E23" s="21" t="s">
        <v>18</v>
      </c>
      <c r="F23" s="21" t="s">
        <v>19</v>
      </c>
      <c r="G23" s="21" t="s">
        <v>20</v>
      </c>
      <c r="H23" s="26">
        <v>45689</v>
      </c>
      <c r="I23" s="29" t="s">
        <v>26</v>
      </c>
      <c r="J23" s="36">
        <f>IF(F23="是",VLOOKUP(G23,[2]Sheet2!A:C,3,FALSE),VLOOKUP(G23,[2]Sheet2!A:B,2,FALSE))</f>
        <v>600</v>
      </c>
      <c r="K23" s="35" t="s">
        <v>23</v>
      </c>
      <c r="L23" s="23"/>
    </row>
    <row r="24" s="4" customFormat="1" ht="34" customHeight="1" spans="1:12">
      <c r="A24" s="21">
        <v>20</v>
      </c>
      <c r="B24" s="23" t="s">
        <v>15</v>
      </c>
      <c r="C24" s="21" t="s">
        <v>54</v>
      </c>
      <c r="D24" s="21" t="s">
        <v>56</v>
      </c>
      <c r="E24" s="21" t="s">
        <v>18</v>
      </c>
      <c r="F24" s="21" t="s">
        <v>19</v>
      </c>
      <c r="G24" s="21" t="s">
        <v>20</v>
      </c>
      <c r="H24" s="26">
        <v>45689</v>
      </c>
      <c r="I24" s="29" t="s">
        <v>26</v>
      </c>
      <c r="J24" s="36">
        <f>IF(F24="是",VLOOKUP(G24,[2]Sheet2!A:C,3,FALSE),VLOOKUP(G24,[2]Sheet2!A:B,2,FALSE))</f>
        <v>600</v>
      </c>
      <c r="K24" s="35" t="s">
        <v>23</v>
      </c>
      <c r="L24" s="23"/>
    </row>
    <row r="25" s="4" customFormat="1" ht="34" customHeight="1" spans="1:12">
      <c r="A25" s="21">
        <v>21</v>
      </c>
      <c r="B25" s="23" t="s">
        <v>15</v>
      </c>
      <c r="C25" s="21" t="s">
        <v>54</v>
      </c>
      <c r="D25" s="21" t="s">
        <v>57</v>
      </c>
      <c r="E25" s="21" t="s">
        <v>18</v>
      </c>
      <c r="F25" s="21" t="s">
        <v>19</v>
      </c>
      <c r="G25" s="21" t="s">
        <v>20</v>
      </c>
      <c r="H25" s="27" t="s">
        <v>32</v>
      </c>
      <c r="I25" s="29" t="s">
        <v>26</v>
      </c>
      <c r="J25" s="36">
        <f>IF(F25="是",VLOOKUP(G25,[2]Sheet2!A:C,3,FALSE),VLOOKUP(G25,[2]Sheet2!A:B,2,FALSE))</f>
        <v>600</v>
      </c>
      <c r="K25" s="35" t="s">
        <v>23</v>
      </c>
      <c r="L25" s="23"/>
    </row>
    <row r="26" s="4" customFormat="1" ht="34" customHeight="1" spans="1:12">
      <c r="A26" s="21">
        <v>22</v>
      </c>
      <c r="B26" s="23" t="s">
        <v>15</v>
      </c>
      <c r="C26" s="21" t="s">
        <v>54</v>
      </c>
      <c r="D26" s="21" t="s">
        <v>58</v>
      </c>
      <c r="E26" s="27" t="s">
        <v>18</v>
      </c>
      <c r="F26" s="21" t="s">
        <v>19</v>
      </c>
      <c r="G26" s="21" t="s">
        <v>20</v>
      </c>
      <c r="H26" s="27" t="s">
        <v>32</v>
      </c>
      <c r="I26" s="29" t="s">
        <v>26</v>
      </c>
      <c r="J26" s="36">
        <f>IF(F26="是",VLOOKUP(G26,[2]Sheet2!A:C,3,FALSE),VLOOKUP(G26,[2]Sheet2!A:B,2,FALSE))</f>
        <v>600</v>
      </c>
      <c r="K26" s="35" t="s">
        <v>23</v>
      </c>
      <c r="L26" s="23"/>
    </row>
    <row r="27" s="4" customFormat="1" ht="34" customHeight="1" spans="1:12">
      <c r="A27" s="21">
        <v>23</v>
      </c>
      <c r="B27" s="23" t="s">
        <v>15</v>
      </c>
      <c r="C27" s="21" t="s">
        <v>54</v>
      </c>
      <c r="D27" s="21" t="s">
        <v>59</v>
      </c>
      <c r="E27" s="27" t="s">
        <v>18</v>
      </c>
      <c r="F27" s="21" t="s">
        <v>19</v>
      </c>
      <c r="G27" s="21" t="s">
        <v>20</v>
      </c>
      <c r="H27" s="27" t="s">
        <v>32</v>
      </c>
      <c r="I27" s="29" t="s">
        <v>26</v>
      </c>
      <c r="J27" s="36">
        <f>IF(F27="是",VLOOKUP(G27,[2]Sheet2!A:C,3,FALSE),VLOOKUP(G27,[2]Sheet2!A:B,2,FALSE))</f>
        <v>600</v>
      </c>
      <c r="K27" s="35" t="s">
        <v>23</v>
      </c>
      <c r="L27" s="23"/>
    </row>
    <row r="28" s="4" customFormat="1" ht="34" customHeight="1" spans="1:12">
      <c r="A28" s="21">
        <v>24</v>
      </c>
      <c r="B28" s="23" t="s">
        <v>15</v>
      </c>
      <c r="C28" s="21" t="s">
        <v>60</v>
      </c>
      <c r="D28" s="21" t="s">
        <v>61</v>
      </c>
      <c r="E28" s="21" t="s">
        <v>18</v>
      </c>
      <c r="F28" s="21" t="s">
        <v>19</v>
      </c>
      <c r="G28" s="21" t="s">
        <v>20</v>
      </c>
      <c r="H28" s="26">
        <v>45658</v>
      </c>
      <c r="I28" s="29" t="s">
        <v>33</v>
      </c>
      <c r="J28" s="36">
        <v>600</v>
      </c>
      <c r="K28" s="35" t="s">
        <v>23</v>
      </c>
      <c r="L28" s="23"/>
    </row>
    <row r="29" s="4" customFormat="1" ht="34" customHeight="1" spans="1:12">
      <c r="A29" s="21">
        <v>25</v>
      </c>
      <c r="B29" s="23" t="s">
        <v>15</v>
      </c>
      <c r="C29" s="21" t="s">
        <v>60</v>
      </c>
      <c r="D29" s="21" t="s">
        <v>62</v>
      </c>
      <c r="E29" s="21" t="s">
        <v>18</v>
      </c>
      <c r="F29" s="21" t="s">
        <v>19</v>
      </c>
      <c r="G29" s="21" t="s">
        <v>63</v>
      </c>
      <c r="H29" s="26">
        <v>45658</v>
      </c>
      <c r="I29" s="29" t="s">
        <v>33</v>
      </c>
      <c r="J29" s="36">
        <f>IF(F29="是",VLOOKUP(G29,[2]Sheet2!A:C,3,FALSE),VLOOKUP(G29,[2]Sheet2!A:B,2,FALSE))</f>
        <v>800</v>
      </c>
      <c r="K29" s="35" t="s">
        <v>23</v>
      </c>
      <c r="L29" s="23"/>
    </row>
    <row r="30" s="4" customFormat="1" ht="34" customHeight="1" spans="1:12">
      <c r="A30" s="21">
        <v>26</v>
      </c>
      <c r="B30" s="23" t="s">
        <v>15</v>
      </c>
      <c r="C30" s="21" t="s">
        <v>60</v>
      </c>
      <c r="D30" s="21" t="s">
        <v>64</v>
      </c>
      <c r="E30" s="21" t="s">
        <v>18</v>
      </c>
      <c r="F30" s="21" t="s">
        <v>19</v>
      </c>
      <c r="G30" s="21" t="s">
        <v>20</v>
      </c>
      <c r="H30" s="26">
        <v>45689</v>
      </c>
      <c r="I30" s="29" t="s">
        <v>26</v>
      </c>
      <c r="J30" s="36">
        <f>IF(F30="是",VLOOKUP(G30,[2]Sheet2!A:C,3,FALSE),VLOOKUP(G30,[2]Sheet2!A:B,2,FALSE))</f>
        <v>600</v>
      </c>
      <c r="K30" s="35" t="s">
        <v>23</v>
      </c>
      <c r="L30" s="23"/>
    </row>
    <row r="31" s="4" customFormat="1" ht="34" customHeight="1" spans="1:12">
      <c r="A31" s="21">
        <v>27</v>
      </c>
      <c r="B31" s="23" t="s">
        <v>15</v>
      </c>
      <c r="C31" s="21" t="s">
        <v>60</v>
      </c>
      <c r="D31" s="21" t="s">
        <v>65</v>
      </c>
      <c r="E31" s="21" t="s">
        <v>18</v>
      </c>
      <c r="F31" s="21" t="s">
        <v>19</v>
      </c>
      <c r="G31" s="21" t="s">
        <v>20</v>
      </c>
      <c r="H31" s="26">
        <v>45689</v>
      </c>
      <c r="I31" s="29" t="s">
        <v>26</v>
      </c>
      <c r="J31" s="36">
        <f>IF(F31="是",VLOOKUP(G31,[2]Sheet2!A:C,3,FALSE),VLOOKUP(G31,[2]Sheet2!A:B,2,FALSE))</f>
        <v>600</v>
      </c>
      <c r="K31" s="35" t="s">
        <v>23</v>
      </c>
      <c r="L31" s="23"/>
    </row>
    <row r="32" s="4" customFormat="1" ht="34" customHeight="1" spans="1:12">
      <c r="A32" s="21">
        <v>28</v>
      </c>
      <c r="B32" s="23" t="s">
        <v>15</v>
      </c>
      <c r="C32" s="21" t="s">
        <v>60</v>
      </c>
      <c r="D32" s="21" t="s">
        <v>66</v>
      </c>
      <c r="E32" s="21" t="s">
        <v>18</v>
      </c>
      <c r="F32" s="21" t="s">
        <v>19</v>
      </c>
      <c r="G32" s="21" t="s">
        <v>20</v>
      </c>
      <c r="H32" s="26">
        <v>45689</v>
      </c>
      <c r="I32" s="29" t="s">
        <v>26</v>
      </c>
      <c r="J32" s="36">
        <f>IF(F32="是",VLOOKUP(G32,[2]Sheet2!A:C,3,FALSE),VLOOKUP(G32,[2]Sheet2!A:B,2,FALSE))</f>
        <v>600</v>
      </c>
      <c r="K32" s="35" t="s">
        <v>23</v>
      </c>
      <c r="L32" s="23"/>
    </row>
    <row r="33" s="4" customFormat="1" ht="34" customHeight="1" spans="1:12">
      <c r="A33" s="21">
        <v>29</v>
      </c>
      <c r="B33" s="23" t="s">
        <v>15</v>
      </c>
      <c r="C33" s="21" t="s">
        <v>60</v>
      </c>
      <c r="D33" s="21" t="s">
        <v>67</v>
      </c>
      <c r="E33" s="21" t="s">
        <v>18</v>
      </c>
      <c r="F33" s="21" t="s">
        <v>19</v>
      </c>
      <c r="G33" s="21" t="s">
        <v>20</v>
      </c>
      <c r="H33" s="26">
        <v>45689</v>
      </c>
      <c r="I33" s="29" t="s">
        <v>26</v>
      </c>
      <c r="J33" s="36">
        <f>IF(F33="是",VLOOKUP(G33,[2]Sheet2!A:C,3,FALSE),VLOOKUP(G33,[2]Sheet2!A:B,2,FALSE))</f>
        <v>600</v>
      </c>
      <c r="K33" s="35" t="s">
        <v>23</v>
      </c>
      <c r="L33" s="23"/>
    </row>
    <row r="34" s="4" customFormat="1" ht="34" customHeight="1" spans="1:12">
      <c r="A34" s="21">
        <v>30</v>
      </c>
      <c r="B34" s="23" t="s">
        <v>15</v>
      </c>
      <c r="C34" s="21" t="s">
        <v>60</v>
      </c>
      <c r="D34" s="21" t="s">
        <v>68</v>
      </c>
      <c r="E34" s="21" t="s">
        <v>18</v>
      </c>
      <c r="F34" s="21" t="s">
        <v>19</v>
      </c>
      <c r="G34" s="21" t="s">
        <v>20</v>
      </c>
      <c r="H34" s="26">
        <v>45689</v>
      </c>
      <c r="I34" s="29" t="s">
        <v>26</v>
      </c>
      <c r="J34" s="36">
        <f>IF(F34="是",VLOOKUP(G34,[2]Sheet2!A:C,3,FALSE),VLOOKUP(G34,[2]Sheet2!A:B,2,FALSE))</f>
        <v>600</v>
      </c>
      <c r="K34" s="35" t="s">
        <v>23</v>
      </c>
      <c r="L34" s="23"/>
    </row>
    <row r="35" s="4" customFormat="1" ht="34" customHeight="1" spans="1:12">
      <c r="A35" s="21">
        <v>31</v>
      </c>
      <c r="B35" s="23" t="s">
        <v>15</v>
      </c>
      <c r="C35" s="21" t="s">
        <v>60</v>
      </c>
      <c r="D35" s="21" t="s">
        <v>69</v>
      </c>
      <c r="E35" s="21" t="s">
        <v>18</v>
      </c>
      <c r="F35" s="21" t="s">
        <v>19</v>
      </c>
      <c r="G35" s="21" t="s">
        <v>20</v>
      </c>
      <c r="H35" s="26">
        <v>45748</v>
      </c>
      <c r="I35" s="29" t="s">
        <v>47</v>
      </c>
      <c r="J35" s="36">
        <f>IF(F35="是",VLOOKUP(G35,[2]Sheet2!A:C,3,FALSE),VLOOKUP(G35,[2]Sheet2!A:B,2,FALSE))</f>
        <v>600</v>
      </c>
      <c r="K35" s="35" t="s">
        <v>23</v>
      </c>
      <c r="L35" s="23"/>
    </row>
    <row r="36" s="4" customFormat="1" ht="34" customHeight="1" spans="1:12">
      <c r="A36" s="21">
        <v>32</v>
      </c>
      <c r="B36" s="23" t="s">
        <v>15</v>
      </c>
      <c r="C36" s="21" t="s">
        <v>60</v>
      </c>
      <c r="D36" s="21" t="s">
        <v>70</v>
      </c>
      <c r="E36" s="21" t="s">
        <v>18</v>
      </c>
      <c r="F36" s="21" t="s">
        <v>19</v>
      </c>
      <c r="G36" s="21" t="s">
        <v>20</v>
      </c>
      <c r="H36" s="26">
        <v>45748</v>
      </c>
      <c r="I36" s="29" t="s">
        <v>47</v>
      </c>
      <c r="J36" s="36">
        <f>IF(F36="是",VLOOKUP(G36,[2]Sheet2!A:C,3,FALSE),VLOOKUP(G36,[2]Sheet2!A:B,2,FALSE))</f>
        <v>600</v>
      </c>
      <c r="K36" s="35" t="s">
        <v>23</v>
      </c>
      <c r="L36" s="23"/>
    </row>
    <row r="37" s="4" customFormat="1" ht="34" customHeight="1" spans="1:12">
      <c r="A37" s="21">
        <v>33</v>
      </c>
      <c r="B37" s="23" t="s">
        <v>15</v>
      </c>
      <c r="C37" s="23" t="s">
        <v>71</v>
      </c>
      <c r="D37" s="22" t="s">
        <v>72</v>
      </c>
      <c r="E37" s="24" t="s">
        <v>18</v>
      </c>
      <c r="F37" s="23" t="s">
        <v>19</v>
      </c>
      <c r="G37" s="21" t="s">
        <v>20</v>
      </c>
      <c r="H37" s="26">
        <v>45689</v>
      </c>
      <c r="I37" s="29" t="s">
        <v>26</v>
      </c>
      <c r="J37" s="36">
        <f>IF(F37="是",VLOOKUP(G37,[2]Sheet2!A:C,3,FALSE),VLOOKUP(G37,[2]Sheet2!A:B,2,FALSE))</f>
        <v>600</v>
      </c>
      <c r="K37" s="35" t="s">
        <v>23</v>
      </c>
      <c r="L37" s="23"/>
    </row>
    <row r="38" s="4" customFormat="1" ht="34" customHeight="1" spans="1:12">
      <c r="A38" s="21">
        <v>34</v>
      </c>
      <c r="B38" s="23" t="s">
        <v>15</v>
      </c>
      <c r="C38" s="23" t="s">
        <v>71</v>
      </c>
      <c r="D38" s="23" t="s">
        <v>73</v>
      </c>
      <c r="E38" s="24" t="s">
        <v>18</v>
      </c>
      <c r="F38" s="21" t="s">
        <v>19</v>
      </c>
      <c r="G38" s="21" t="s">
        <v>20</v>
      </c>
      <c r="H38" s="26">
        <v>45689</v>
      </c>
      <c r="I38" s="29" t="s">
        <v>26</v>
      </c>
      <c r="J38" s="36">
        <f>IF(F38="是",VLOOKUP(G38,[2]Sheet2!A:C,3,FALSE),VLOOKUP(G38,[2]Sheet2!A:B,2,FALSE))</f>
        <v>600</v>
      </c>
      <c r="K38" s="35" t="s">
        <v>23</v>
      </c>
      <c r="L38" s="23"/>
    </row>
    <row r="39" s="4" customFormat="1" ht="34" customHeight="1" spans="1:12">
      <c r="A39" s="21">
        <v>35</v>
      </c>
      <c r="B39" s="21" t="s">
        <v>74</v>
      </c>
      <c r="C39" s="21" t="s">
        <v>75</v>
      </c>
      <c r="D39" s="21" t="s">
        <v>76</v>
      </c>
      <c r="E39" s="27" t="s">
        <v>18</v>
      </c>
      <c r="F39" s="21" t="s">
        <v>19</v>
      </c>
      <c r="G39" s="21" t="s">
        <v>20</v>
      </c>
      <c r="H39" s="28">
        <v>45722</v>
      </c>
      <c r="I39" s="36">
        <v>3</v>
      </c>
      <c r="J39" s="36">
        <f>IF(F39="是",VLOOKUP(G39,[7]Sheet2!A:C,3,FALSE),VLOOKUP(G39,[7]Sheet2!A:B,2,FALSE))</f>
        <v>600</v>
      </c>
      <c r="K39" s="35" t="s">
        <v>23</v>
      </c>
      <c r="L39" s="23"/>
    </row>
    <row r="40" s="4" customFormat="1" ht="34" customHeight="1" spans="1:12">
      <c r="A40" s="21">
        <v>36</v>
      </c>
      <c r="B40" s="29" t="s">
        <v>74</v>
      </c>
      <c r="C40" s="29" t="s">
        <v>77</v>
      </c>
      <c r="D40" s="23" t="s">
        <v>78</v>
      </c>
      <c r="E40" s="30" t="s">
        <v>18</v>
      </c>
      <c r="F40" s="29" t="s">
        <v>19</v>
      </c>
      <c r="G40" s="29" t="s">
        <v>20</v>
      </c>
      <c r="H40" s="30" t="s">
        <v>32</v>
      </c>
      <c r="I40" s="37">
        <v>2</v>
      </c>
      <c r="J40" s="36">
        <v>600</v>
      </c>
      <c r="K40" s="35" t="s">
        <v>23</v>
      </c>
      <c r="L40" s="23"/>
    </row>
    <row r="41" s="4" customFormat="1" ht="34" customHeight="1" spans="1:12">
      <c r="A41" s="21">
        <v>37</v>
      </c>
      <c r="B41" s="21" t="s">
        <v>74</v>
      </c>
      <c r="C41" s="21" t="s">
        <v>77</v>
      </c>
      <c r="D41" s="31" t="s">
        <v>79</v>
      </c>
      <c r="E41" s="30" t="s">
        <v>18</v>
      </c>
      <c r="F41" s="21" t="s">
        <v>19</v>
      </c>
      <c r="G41" s="21" t="s">
        <v>20</v>
      </c>
      <c r="H41" s="30" t="s">
        <v>80</v>
      </c>
      <c r="I41" s="37">
        <v>4</v>
      </c>
      <c r="J41" s="36">
        <v>600</v>
      </c>
      <c r="K41" s="35" t="s">
        <v>23</v>
      </c>
      <c r="L41" s="23"/>
    </row>
    <row r="42" s="4" customFormat="1" ht="34" customHeight="1" spans="1:12">
      <c r="A42" s="21">
        <v>38</v>
      </c>
      <c r="B42" s="21" t="s">
        <v>74</v>
      </c>
      <c r="C42" s="21" t="s">
        <v>81</v>
      </c>
      <c r="D42" s="21" t="s">
        <v>82</v>
      </c>
      <c r="E42" s="30" t="s">
        <v>18</v>
      </c>
      <c r="F42" s="21" t="s">
        <v>19</v>
      </c>
      <c r="G42" s="29" t="s">
        <v>20</v>
      </c>
      <c r="H42" s="30" t="s">
        <v>32</v>
      </c>
      <c r="I42" s="37">
        <v>2</v>
      </c>
      <c r="J42" s="36">
        <v>600</v>
      </c>
      <c r="K42" s="35" t="s">
        <v>23</v>
      </c>
      <c r="L42" s="23"/>
    </row>
    <row r="43" s="4" customFormat="1" ht="34" customHeight="1" spans="1:12">
      <c r="A43" s="21">
        <v>39</v>
      </c>
      <c r="B43" s="21" t="s">
        <v>74</v>
      </c>
      <c r="C43" s="21" t="s">
        <v>81</v>
      </c>
      <c r="D43" s="21" t="s">
        <v>83</v>
      </c>
      <c r="E43" s="30" t="s">
        <v>18</v>
      </c>
      <c r="F43" s="21" t="s">
        <v>19</v>
      </c>
      <c r="G43" s="29" t="s">
        <v>20</v>
      </c>
      <c r="H43" s="30" t="s">
        <v>32</v>
      </c>
      <c r="I43" s="37">
        <v>2</v>
      </c>
      <c r="J43" s="36">
        <v>600</v>
      </c>
      <c r="K43" s="35" t="s">
        <v>23</v>
      </c>
      <c r="L43" s="23"/>
    </row>
    <row r="44" s="4" customFormat="1" ht="34" customHeight="1" spans="1:12">
      <c r="A44" s="21">
        <v>40</v>
      </c>
      <c r="B44" s="21" t="s">
        <v>74</v>
      </c>
      <c r="C44" s="21" t="s">
        <v>81</v>
      </c>
      <c r="D44" s="21" t="s">
        <v>84</v>
      </c>
      <c r="E44" s="30" t="s">
        <v>18</v>
      </c>
      <c r="F44" s="21" t="s">
        <v>19</v>
      </c>
      <c r="G44" s="29" t="s">
        <v>20</v>
      </c>
      <c r="H44" s="30" t="s">
        <v>32</v>
      </c>
      <c r="I44" s="37">
        <v>2</v>
      </c>
      <c r="J44" s="36">
        <v>600</v>
      </c>
      <c r="K44" s="35" t="s">
        <v>23</v>
      </c>
      <c r="L44" s="23"/>
    </row>
    <row r="45" s="4" customFormat="1" ht="34" customHeight="1" spans="1:12">
      <c r="A45" s="21">
        <v>41</v>
      </c>
      <c r="B45" s="21" t="s">
        <v>74</v>
      </c>
      <c r="C45" s="21" t="s">
        <v>81</v>
      </c>
      <c r="D45" s="21" t="s">
        <v>85</v>
      </c>
      <c r="E45" s="21" t="s">
        <v>18</v>
      </c>
      <c r="F45" s="21" t="s">
        <v>19</v>
      </c>
      <c r="G45" s="21" t="s">
        <v>86</v>
      </c>
      <c r="H45" s="27" t="s">
        <v>32</v>
      </c>
      <c r="I45" s="37">
        <v>2</v>
      </c>
      <c r="J45" s="36">
        <v>600</v>
      </c>
      <c r="K45" s="35" t="s">
        <v>23</v>
      </c>
      <c r="L45" s="23"/>
    </row>
    <row r="46" s="4" customFormat="1" ht="34" customHeight="1" spans="1:12">
      <c r="A46" s="21">
        <v>42</v>
      </c>
      <c r="B46" s="23" t="s">
        <v>74</v>
      </c>
      <c r="C46" s="23" t="s">
        <v>81</v>
      </c>
      <c r="D46" s="23" t="s">
        <v>87</v>
      </c>
      <c r="E46" s="21" t="s">
        <v>18</v>
      </c>
      <c r="F46" s="21" t="s">
        <v>19</v>
      </c>
      <c r="G46" s="21" t="s">
        <v>20</v>
      </c>
      <c r="H46" s="27" t="s">
        <v>32</v>
      </c>
      <c r="I46" s="36">
        <v>2</v>
      </c>
      <c r="J46" s="36">
        <v>600</v>
      </c>
      <c r="K46" s="35" t="s">
        <v>23</v>
      </c>
      <c r="L46" s="23"/>
    </row>
    <row r="47" s="4" customFormat="1" ht="34" customHeight="1" spans="1:12">
      <c r="A47" s="21">
        <v>43</v>
      </c>
      <c r="B47" s="21" t="s">
        <v>74</v>
      </c>
      <c r="C47" s="21" t="s">
        <v>88</v>
      </c>
      <c r="D47" s="21" t="s">
        <v>89</v>
      </c>
      <c r="E47" s="32" t="s">
        <v>18</v>
      </c>
      <c r="F47" s="21" t="s">
        <v>19</v>
      </c>
      <c r="G47" s="21" t="s">
        <v>20</v>
      </c>
      <c r="H47" s="27" t="s">
        <v>80</v>
      </c>
      <c r="I47" s="37">
        <v>4</v>
      </c>
      <c r="J47" s="36">
        <v>600</v>
      </c>
      <c r="K47" s="35" t="s">
        <v>23</v>
      </c>
      <c r="L47" s="23"/>
    </row>
    <row r="48" s="4" customFormat="1" ht="34" customHeight="1" spans="1:12">
      <c r="A48" s="21">
        <v>44</v>
      </c>
      <c r="B48" s="21" t="s">
        <v>74</v>
      </c>
      <c r="C48" s="21" t="s">
        <v>88</v>
      </c>
      <c r="D48" s="21" t="s">
        <v>90</v>
      </c>
      <c r="E48" s="27" t="s">
        <v>91</v>
      </c>
      <c r="F48" s="21" t="s">
        <v>92</v>
      </c>
      <c r="G48" s="21" t="s">
        <v>20</v>
      </c>
      <c r="H48" s="27" t="s">
        <v>80</v>
      </c>
      <c r="I48" s="37">
        <v>4</v>
      </c>
      <c r="J48" s="36">
        <v>600</v>
      </c>
      <c r="K48" s="35" t="s">
        <v>23</v>
      </c>
      <c r="L48" s="23"/>
    </row>
    <row r="49" s="4" customFormat="1" ht="34" customHeight="1" spans="1:12">
      <c r="A49" s="21">
        <v>45</v>
      </c>
      <c r="B49" s="21" t="s">
        <v>74</v>
      </c>
      <c r="C49" s="29" t="s">
        <v>93</v>
      </c>
      <c r="D49" s="21" t="s">
        <v>94</v>
      </c>
      <c r="E49" s="27" t="s">
        <v>18</v>
      </c>
      <c r="F49" s="21" t="s">
        <v>19</v>
      </c>
      <c r="G49" s="21" t="s">
        <v>20</v>
      </c>
      <c r="H49" s="28">
        <v>45694</v>
      </c>
      <c r="I49" s="37">
        <v>2</v>
      </c>
      <c r="J49" s="36">
        <v>600</v>
      </c>
      <c r="K49" s="35" t="s">
        <v>23</v>
      </c>
      <c r="L49" s="23"/>
    </row>
    <row r="50" s="4" customFormat="1" ht="34" customHeight="1" spans="1:12">
      <c r="A50" s="21">
        <v>46</v>
      </c>
      <c r="B50" s="21" t="s">
        <v>74</v>
      </c>
      <c r="C50" s="21" t="s">
        <v>95</v>
      </c>
      <c r="D50" s="23" t="s">
        <v>96</v>
      </c>
      <c r="E50" s="27" t="s">
        <v>18</v>
      </c>
      <c r="F50" s="21" t="s">
        <v>19</v>
      </c>
      <c r="G50" s="21" t="s">
        <v>86</v>
      </c>
      <c r="H50" s="26">
        <v>45748</v>
      </c>
      <c r="I50" s="36">
        <v>4</v>
      </c>
      <c r="J50" s="36">
        <v>600</v>
      </c>
      <c r="K50" s="35" t="s">
        <v>23</v>
      </c>
      <c r="L50" s="23"/>
    </row>
    <row r="51" s="4" customFormat="1" ht="34" customHeight="1" spans="1:12">
      <c r="A51" s="21">
        <v>47</v>
      </c>
      <c r="B51" s="21" t="s">
        <v>74</v>
      </c>
      <c r="C51" s="21" t="s">
        <v>95</v>
      </c>
      <c r="D51" s="23" t="s">
        <v>97</v>
      </c>
      <c r="E51" s="27" t="s">
        <v>18</v>
      </c>
      <c r="F51" s="21" t="s">
        <v>19</v>
      </c>
      <c r="G51" s="21" t="s">
        <v>20</v>
      </c>
      <c r="H51" s="26">
        <v>45708</v>
      </c>
      <c r="I51" s="36">
        <v>2</v>
      </c>
      <c r="J51" s="36">
        <v>600</v>
      </c>
      <c r="K51" s="35" t="s">
        <v>23</v>
      </c>
      <c r="L51" s="23"/>
    </row>
    <row r="52" s="4" customFormat="1" ht="34" customHeight="1" spans="1:12">
      <c r="A52" s="21">
        <v>48</v>
      </c>
      <c r="B52" s="21" t="s">
        <v>74</v>
      </c>
      <c r="C52" s="21" t="s">
        <v>95</v>
      </c>
      <c r="D52" s="23" t="s">
        <v>98</v>
      </c>
      <c r="E52" s="27" t="s">
        <v>18</v>
      </c>
      <c r="F52" s="21" t="s">
        <v>19</v>
      </c>
      <c r="G52" s="21" t="s">
        <v>20</v>
      </c>
      <c r="H52" s="26">
        <v>45778</v>
      </c>
      <c r="I52" s="36">
        <v>5</v>
      </c>
      <c r="J52" s="36">
        <v>600</v>
      </c>
      <c r="K52" s="35" t="s">
        <v>23</v>
      </c>
      <c r="L52" s="23"/>
    </row>
    <row r="53" s="4" customFormat="1" ht="34" customHeight="1" spans="1:12">
      <c r="A53" s="21">
        <v>49</v>
      </c>
      <c r="B53" s="21" t="s">
        <v>74</v>
      </c>
      <c r="C53" s="21" t="s">
        <v>95</v>
      </c>
      <c r="D53" s="23" t="s">
        <v>99</v>
      </c>
      <c r="E53" s="27" t="s">
        <v>18</v>
      </c>
      <c r="F53" s="21" t="s">
        <v>19</v>
      </c>
      <c r="G53" s="21" t="s">
        <v>100</v>
      </c>
      <c r="H53" s="26">
        <v>45741</v>
      </c>
      <c r="I53" s="36">
        <v>3</v>
      </c>
      <c r="J53" s="36">
        <v>800</v>
      </c>
      <c r="K53" s="35" t="s">
        <v>23</v>
      </c>
      <c r="L53" s="23"/>
    </row>
    <row r="54" s="4" customFormat="1" ht="34" customHeight="1" spans="1:12">
      <c r="A54" s="21">
        <v>50</v>
      </c>
      <c r="B54" s="21" t="s">
        <v>74</v>
      </c>
      <c r="C54" s="21" t="s">
        <v>95</v>
      </c>
      <c r="D54" s="23" t="s">
        <v>101</v>
      </c>
      <c r="E54" s="27" t="s">
        <v>18</v>
      </c>
      <c r="F54" s="21" t="s">
        <v>19</v>
      </c>
      <c r="G54" s="21" t="s">
        <v>102</v>
      </c>
      <c r="H54" s="26">
        <v>45795</v>
      </c>
      <c r="I54" s="36">
        <v>5</v>
      </c>
      <c r="J54" s="36">
        <v>800</v>
      </c>
      <c r="K54" s="35" t="s">
        <v>23</v>
      </c>
      <c r="L54" s="23"/>
    </row>
    <row r="55" s="4" customFormat="1" ht="34" customHeight="1" spans="1:12">
      <c r="A55" s="21">
        <v>51</v>
      </c>
      <c r="B55" s="21" t="s">
        <v>74</v>
      </c>
      <c r="C55" s="21" t="s">
        <v>95</v>
      </c>
      <c r="D55" s="23" t="s">
        <v>103</v>
      </c>
      <c r="E55" s="27" t="s">
        <v>18</v>
      </c>
      <c r="F55" s="21" t="s">
        <v>19</v>
      </c>
      <c r="G55" s="21" t="s">
        <v>104</v>
      </c>
      <c r="H55" s="26">
        <v>45778</v>
      </c>
      <c r="I55" s="36">
        <v>5</v>
      </c>
      <c r="J55" s="36">
        <f>IF(F55="是",VLOOKUP(G55,[3]Sheet2!A:C,3,FALSE),VLOOKUP(G55,[3]Sheet2!A:B,2,FALSE))</f>
        <v>800</v>
      </c>
      <c r="K55" s="35" t="s">
        <v>23</v>
      </c>
      <c r="L55" s="23"/>
    </row>
    <row r="56" s="4" customFormat="1" ht="34" customHeight="1" spans="1:12">
      <c r="A56" s="21">
        <v>52</v>
      </c>
      <c r="B56" s="21" t="s">
        <v>74</v>
      </c>
      <c r="C56" s="21" t="s">
        <v>95</v>
      </c>
      <c r="D56" s="23" t="s">
        <v>105</v>
      </c>
      <c r="E56" s="27" t="s">
        <v>18</v>
      </c>
      <c r="F56" s="21" t="s">
        <v>19</v>
      </c>
      <c r="G56" s="21" t="s">
        <v>20</v>
      </c>
      <c r="H56" s="26">
        <v>45689</v>
      </c>
      <c r="I56" s="36">
        <v>2</v>
      </c>
      <c r="J56" s="36">
        <f>IF(F56="是",VLOOKUP(G56,[3]Sheet2!A:C,3,FALSE),VLOOKUP(G56,[3]Sheet2!A:B,2,FALSE))</f>
        <v>600</v>
      </c>
      <c r="K56" s="35" t="s">
        <v>23</v>
      </c>
      <c r="L56" s="23"/>
    </row>
    <row r="57" s="4" customFormat="1" ht="34" customHeight="1" spans="1:12">
      <c r="A57" s="21">
        <v>53</v>
      </c>
      <c r="B57" s="21" t="s">
        <v>74</v>
      </c>
      <c r="C57" s="21" t="s">
        <v>106</v>
      </c>
      <c r="D57" s="21" t="s">
        <v>107</v>
      </c>
      <c r="E57" s="27" t="s">
        <v>18</v>
      </c>
      <c r="F57" s="21" t="s">
        <v>19</v>
      </c>
      <c r="G57" s="21" t="s">
        <v>20</v>
      </c>
      <c r="H57" s="28">
        <v>45748</v>
      </c>
      <c r="I57" s="36">
        <v>4</v>
      </c>
      <c r="J57" s="36">
        <f>IF(F57="是",VLOOKUP(G57,[4]Sheet2!A:C,3,FALSE),VLOOKUP(G57,[4]Sheet2!A:B,2,FALSE))</f>
        <v>600</v>
      </c>
      <c r="K57" s="35" t="s">
        <v>23</v>
      </c>
      <c r="L57" s="23"/>
    </row>
    <row r="58" s="4" customFormat="1" ht="34" customHeight="1" spans="1:12">
      <c r="A58" s="21">
        <v>54</v>
      </c>
      <c r="B58" s="21" t="s">
        <v>74</v>
      </c>
      <c r="C58" s="21" t="s">
        <v>106</v>
      </c>
      <c r="D58" s="29" t="s">
        <v>108</v>
      </c>
      <c r="E58" s="29" t="s">
        <v>18</v>
      </c>
      <c r="F58" s="29" t="s">
        <v>19</v>
      </c>
      <c r="G58" s="29" t="s">
        <v>20</v>
      </c>
      <c r="H58" s="28">
        <v>45689</v>
      </c>
      <c r="I58" s="36">
        <v>2</v>
      </c>
      <c r="J58" s="37">
        <v>600</v>
      </c>
      <c r="K58" s="35" t="s">
        <v>23</v>
      </c>
      <c r="L58" s="23"/>
    </row>
    <row r="59" s="4" customFormat="1" ht="34" customHeight="1" spans="1:12">
      <c r="A59" s="21">
        <v>55</v>
      </c>
      <c r="B59" s="23" t="s">
        <v>74</v>
      </c>
      <c r="C59" s="23" t="s">
        <v>106</v>
      </c>
      <c r="D59" s="23" t="s">
        <v>109</v>
      </c>
      <c r="E59" s="24" t="s">
        <v>18</v>
      </c>
      <c r="F59" s="23" t="s">
        <v>19</v>
      </c>
      <c r="G59" s="23" t="s">
        <v>110</v>
      </c>
      <c r="H59" s="25">
        <v>45689</v>
      </c>
      <c r="I59" s="34">
        <v>2</v>
      </c>
      <c r="J59" s="34">
        <f>IF(F59="是",VLOOKUP(G59,[5]Sheet2!A:C,3,FALSE),VLOOKUP(G59,[5]Sheet2!A:B,2,FALSE))</f>
        <v>600</v>
      </c>
      <c r="K59" s="35" t="s">
        <v>23</v>
      </c>
      <c r="L59" s="23"/>
    </row>
    <row r="60" s="6" customFormat="1" ht="34" customHeight="1" spans="1:12">
      <c r="A60" s="21">
        <v>56</v>
      </c>
      <c r="B60" s="23" t="s">
        <v>74</v>
      </c>
      <c r="C60" s="23" t="s">
        <v>106</v>
      </c>
      <c r="D60" s="23" t="s">
        <v>111</v>
      </c>
      <c r="E60" s="24" t="s">
        <v>18</v>
      </c>
      <c r="F60" s="23" t="s">
        <v>19</v>
      </c>
      <c r="G60" s="23" t="s">
        <v>112</v>
      </c>
      <c r="H60" s="25">
        <v>45717</v>
      </c>
      <c r="I60" s="34">
        <v>3</v>
      </c>
      <c r="J60" s="34">
        <f>IF(F60="是",VLOOKUP(G60,[5]Sheet2!A:C,3,FALSE),VLOOKUP(G60,[5]Sheet2!A:B,2,FALSE))</f>
        <v>800</v>
      </c>
      <c r="K60" s="35" t="s">
        <v>23</v>
      </c>
      <c r="L60" s="21"/>
    </row>
    <row r="61" s="6" customFormat="1" ht="34" customHeight="1" spans="1:12">
      <c r="A61" s="21">
        <v>57</v>
      </c>
      <c r="B61" s="21" t="s">
        <v>74</v>
      </c>
      <c r="C61" s="21" t="s">
        <v>113</v>
      </c>
      <c r="D61" s="23" t="s">
        <v>114</v>
      </c>
      <c r="E61" s="27" t="s">
        <v>18</v>
      </c>
      <c r="F61" s="21" t="s">
        <v>19</v>
      </c>
      <c r="G61" s="21" t="s">
        <v>20</v>
      </c>
      <c r="H61" s="26">
        <v>45778</v>
      </c>
      <c r="I61" s="36">
        <v>5</v>
      </c>
      <c r="J61" s="36">
        <f>IF(F61="是",VLOOKUP(G61,[6]Sheet2!A:C,3,FALSE),VLOOKUP(G61,[6]Sheet2!A:B,2,FALSE))</f>
        <v>600</v>
      </c>
      <c r="K61" s="35" t="s">
        <v>23</v>
      </c>
      <c r="L61" s="21"/>
    </row>
    <row r="62" s="6" customFormat="1" ht="34" customHeight="1" spans="1:12">
      <c r="A62" s="21">
        <v>58</v>
      </c>
      <c r="B62" s="21" t="s">
        <v>74</v>
      </c>
      <c r="C62" s="21" t="s">
        <v>113</v>
      </c>
      <c r="D62" s="21" t="s">
        <v>115</v>
      </c>
      <c r="E62" s="27" t="s">
        <v>18</v>
      </c>
      <c r="F62" s="21" t="s">
        <v>19</v>
      </c>
      <c r="G62" s="21" t="s">
        <v>20</v>
      </c>
      <c r="H62" s="26">
        <v>45658</v>
      </c>
      <c r="I62" s="36">
        <v>1</v>
      </c>
      <c r="J62" s="36">
        <f>IF(F62="是",VLOOKUP(G62,[6]Sheet2!A:C,3,FALSE),VLOOKUP(G62,[6]Sheet2!A:B,2,FALSE))</f>
        <v>600</v>
      </c>
      <c r="K62" s="35" t="s">
        <v>23</v>
      </c>
      <c r="L62" s="21"/>
    </row>
    <row r="63" s="6" customFormat="1" ht="34" customHeight="1" spans="1:12">
      <c r="A63" s="21">
        <v>59</v>
      </c>
      <c r="B63" s="21" t="s">
        <v>74</v>
      </c>
      <c r="C63" s="21" t="s">
        <v>113</v>
      </c>
      <c r="D63" s="21" t="s">
        <v>116</v>
      </c>
      <c r="E63" s="27" t="s">
        <v>18</v>
      </c>
      <c r="F63" s="21" t="s">
        <v>19</v>
      </c>
      <c r="G63" s="21" t="s">
        <v>20</v>
      </c>
      <c r="H63" s="26">
        <v>45658</v>
      </c>
      <c r="I63" s="36">
        <v>1</v>
      </c>
      <c r="J63" s="36">
        <f>IF(F63="是",VLOOKUP(G63,[6]Sheet2!A:C,3,FALSE),VLOOKUP(G63,[6]Sheet2!A:B,2,FALSE))</f>
        <v>600</v>
      </c>
      <c r="K63" s="35" t="s">
        <v>23</v>
      </c>
      <c r="L63" s="21"/>
    </row>
    <row r="64" s="6" customFormat="1" ht="34" customHeight="1" spans="1:12">
      <c r="A64" s="21">
        <v>60</v>
      </c>
      <c r="B64" s="21" t="s">
        <v>74</v>
      </c>
      <c r="C64" s="21" t="s">
        <v>113</v>
      </c>
      <c r="D64" s="21" t="s">
        <v>117</v>
      </c>
      <c r="E64" s="27" t="s">
        <v>18</v>
      </c>
      <c r="F64" s="21" t="s">
        <v>19</v>
      </c>
      <c r="G64" s="21" t="s">
        <v>20</v>
      </c>
      <c r="H64" s="26">
        <v>45748</v>
      </c>
      <c r="I64" s="36">
        <v>4</v>
      </c>
      <c r="J64" s="36">
        <f>IF(F64="是",VLOOKUP(G64,[6]Sheet2!A:C,3,FALSE),VLOOKUP(G64,[6]Sheet2!A:B,2,FALSE))</f>
        <v>600</v>
      </c>
      <c r="K64" s="35" t="s">
        <v>23</v>
      </c>
      <c r="L64" s="21"/>
    </row>
    <row r="65" s="6" customFormat="1" ht="34" customHeight="1" spans="1:12">
      <c r="A65" s="21">
        <v>61</v>
      </c>
      <c r="B65" s="29" t="s">
        <v>74</v>
      </c>
      <c r="C65" s="29" t="s">
        <v>118</v>
      </c>
      <c r="D65" s="29" t="s">
        <v>119</v>
      </c>
      <c r="E65" s="27" t="s">
        <v>18</v>
      </c>
      <c r="F65" s="29" t="s">
        <v>19</v>
      </c>
      <c r="G65" s="29" t="s">
        <v>20</v>
      </c>
      <c r="H65" s="38">
        <v>45717</v>
      </c>
      <c r="I65" s="37">
        <v>3</v>
      </c>
      <c r="J65" s="29">
        <v>600</v>
      </c>
      <c r="K65" s="35" t="s">
        <v>23</v>
      </c>
      <c r="L65" s="21"/>
    </row>
    <row r="66" s="6" customFormat="1" ht="34" customHeight="1" spans="1:12">
      <c r="A66" s="21">
        <v>62</v>
      </c>
      <c r="B66" s="21" t="s">
        <v>74</v>
      </c>
      <c r="C66" s="21" t="s">
        <v>118</v>
      </c>
      <c r="D66" s="21" t="s">
        <v>120</v>
      </c>
      <c r="E66" s="32" t="s">
        <v>18</v>
      </c>
      <c r="F66" s="21" t="s">
        <v>19</v>
      </c>
      <c r="G66" s="21" t="s">
        <v>20</v>
      </c>
      <c r="H66" s="38">
        <v>45778</v>
      </c>
      <c r="I66" s="37">
        <v>5</v>
      </c>
      <c r="J66" s="21">
        <v>600</v>
      </c>
      <c r="K66" s="35" t="s">
        <v>23</v>
      </c>
      <c r="L66" s="21"/>
    </row>
    <row r="67" s="6" customFormat="1" ht="34" customHeight="1" spans="1:12">
      <c r="A67" s="21">
        <v>63</v>
      </c>
      <c r="B67" s="21" t="s">
        <v>74</v>
      </c>
      <c r="C67" s="21" t="s">
        <v>118</v>
      </c>
      <c r="D67" s="21" t="s">
        <v>121</v>
      </c>
      <c r="E67" s="27" t="s">
        <v>18</v>
      </c>
      <c r="F67" s="21" t="s">
        <v>19</v>
      </c>
      <c r="G67" s="21" t="s">
        <v>20</v>
      </c>
      <c r="H67" s="38">
        <v>45689</v>
      </c>
      <c r="I67" s="37">
        <v>2</v>
      </c>
      <c r="J67" s="36">
        <v>600</v>
      </c>
      <c r="K67" s="35" t="s">
        <v>23</v>
      </c>
      <c r="L67" s="21"/>
    </row>
    <row r="68" s="6" customFormat="1" ht="34" customHeight="1" spans="1:12">
      <c r="A68" s="21">
        <v>64</v>
      </c>
      <c r="B68" s="21" t="s">
        <v>74</v>
      </c>
      <c r="C68" s="21" t="s">
        <v>118</v>
      </c>
      <c r="D68" s="21" t="s">
        <v>122</v>
      </c>
      <c r="E68" s="27" t="s">
        <v>18</v>
      </c>
      <c r="F68" s="21" t="s">
        <v>19</v>
      </c>
      <c r="G68" s="21" t="s">
        <v>20</v>
      </c>
      <c r="H68" s="38">
        <v>45690</v>
      </c>
      <c r="I68" s="37">
        <v>2</v>
      </c>
      <c r="J68" s="36">
        <v>600</v>
      </c>
      <c r="K68" s="35" t="s">
        <v>23</v>
      </c>
      <c r="L68" s="21"/>
    </row>
    <row r="69" s="6" customFormat="1" ht="34" customHeight="1" spans="1:12">
      <c r="A69" s="21">
        <v>65</v>
      </c>
      <c r="B69" s="21" t="s">
        <v>74</v>
      </c>
      <c r="C69" s="21" t="s">
        <v>118</v>
      </c>
      <c r="D69" s="21" t="s">
        <v>123</v>
      </c>
      <c r="E69" s="24" t="s">
        <v>124</v>
      </c>
      <c r="F69" s="21" t="s">
        <v>19</v>
      </c>
      <c r="G69" s="21" t="s">
        <v>20</v>
      </c>
      <c r="H69" s="38">
        <v>45690</v>
      </c>
      <c r="I69" s="37">
        <v>2</v>
      </c>
      <c r="J69" s="36">
        <v>600</v>
      </c>
      <c r="K69" s="35" t="s">
        <v>23</v>
      </c>
      <c r="L69" s="21"/>
    </row>
    <row r="70" s="6" customFormat="1" ht="34" customHeight="1" spans="1:12">
      <c r="A70" s="21">
        <v>66</v>
      </c>
      <c r="B70" s="23" t="s">
        <v>125</v>
      </c>
      <c r="C70" s="23" t="s">
        <v>126</v>
      </c>
      <c r="D70" s="23" t="s">
        <v>127</v>
      </c>
      <c r="E70" s="24" t="s">
        <v>18</v>
      </c>
      <c r="F70" s="23" t="s">
        <v>19</v>
      </c>
      <c r="G70" s="23" t="s">
        <v>20</v>
      </c>
      <c r="H70" s="25">
        <v>45658</v>
      </c>
      <c r="I70" s="34" t="s">
        <v>128</v>
      </c>
      <c r="J70" s="34">
        <v>600</v>
      </c>
      <c r="K70" s="35" t="s">
        <v>23</v>
      </c>
      <c r="L70" s="21"/>
    </row>
    <row r="71" s="6" customFormat="1" ht="34" customHeight="1" spans="1:12">
      <c r="A71" s="21">
        <v>67</v>
      </c>
      <c r="B71" s="23" t="s">
        <v>125</v>
      </c>
      <c r="C71" s="23" t="s">
        <v>126</v>
      </c>
      <c r="D71" s="23" t="s">
        <v>129</v>
      </c>
      <c r="E71" s="24" t="s">
        <v>18</v>
      </c>
      <c r="F71" s="23" t="s">
        <v>19</v>
      </c>
      <c r="G71" s="23" t="s">
        <v>20</v>
      </c>
      <c r="H71" s="25">
        <v>45658</v>
      </c>
      <c r="I71" s="34" t="s">
        <v>128</v>
      </c>
      <c r="J71" s="34">
        <v>600</v>
      </c>
      <c r="K71" s="35" t="s">
        <v>23</v>
      </c>
      <c r="L71" s="21"/>
    </row>
    <row r="72" s="6" customFormat="1" ht="34" customHeight="1" spans="1:12">
      <c r="A72" s="21">
        <v>68</v>
      </c>
      <c r="B72" s="23" t="s">
        <v>125</v>
      </c>
      <c r="C72" s="23" t="s">
        <v>126</v>
      </c>
      <c r="D72" s="23" t="s">
        <v>130</v>
      </c>
      <c r="E72" s="24" t="s">
        <v>18</v>
      </c>
      <c r="F72" s="23" t="s">
        <v>19</v>
      </c>
      <c r="G72" s="23" t="s">
        <v>112</v>
      </c>
      <c r="H72" s="25">
        <v>45689</v>
      </c>
      <c r="I72" s="34" t="s">
        <v>131</v>
      </c>
      <c r="J72" s="34">
        <v>800</v>
      </c>
      <c r="K72" s="35" t="s">
        <v>23</v>
      </c>
      <c r="L72" s="21"/>
    </row>
    <row r="73" s="6" customFormat="1" ht="34" customHeight="1" spans="1:12">
      <c r="A73" s="21">
        <v>69</v>
      </c>
      <c r="B73" s="23" t="s">
        <v>125</v>
      </c>
      <c r="C73" s="23" t="s">
        <v>126</v>
      </c>
      <c r="D73" s="23" t="s">
        <v>132</v>
      </c>
      <c r="E73" s="24" t="s">
        <v>18</v>
      </c>
      <c r="F73" s="23" t="s">
        <v>19</v>
      </c>
      <c r="G73" s="23" t="s">
        <v>20</v>
      </c>
      <c r="H73" s="25">
        <v>45748</v>
      </c>
      <c r="I73" s="34" t="s">
        <v>133</v>
      </c>
      <c r="J73" s="34">
        <v>600</v>
      </c>
      <c r="K73" s="35" t="s">
        <v>23</v>
      </c>
      <c r="L73" s="21"/>
    </row>
    <row r="74" s="6" customFormat="1" ht="34" customHeight="1" spans="1:12">
      <c r="A74" s="21">
        <v>70</v>
      </c>
      <c r="B74" s="39" t="s">
        <v>125</v>
      </c>
      <c r="C74" s="39" t="s">
        <v>134</v>
      </c>
      <c r="D74" s="39" t="s">
        <v>135</v>
      </c>
      <c r="E74" s="39" t="s">
        <v>18</v>
      </c>
      <c r="F74" s="39" t="s">
        <v>19</v>
      </c>
      <c r="G74" s="39" t="s">
        <v>136</v>
      </c>
      <c r="H74" s="24" t="s">
        <v>80</v>
      </c>
      <c r="I74" s="34" t="s">
        <v>133</v>
      </c>
      <c r="J74" s="34">
        <v>800</v>
      </c>
      <c r="K74" s="35" t="s">
        <v>23</v>
      </c>
      <c r="L74" s="21"/>
    </row>
    <row r="75" s="6" customFormat="1" ht="34" customHeight="1" spans="1:12">
      <c r="A75" s="21">
        <v>71</v>
      </c>
      <c r="B75" s="39" t="s">
        <v>125</v>
      </c>
      <c r="C75" s="39" t="s">
        <v>134</v>
      </c>
      <c r="D75" s="39" t="s">
        <v>137</v>
      </c>
      <c r="E75" s="39" t="s">
        <v>18</v>
      </c>
      <c r="F75" s="39" t="s">
        <v>19</v>
      </c>
      <c r="G75" s="39" t="s">
        <v>20</v>
      </c>
      <c r="H75" s="24" t="s">
        <v>32</v>
      </c>
      <c r="I75" s="34" t="s">
        <v>131</v>
      </c>
      <c r="J75" s="34">
        <v>600</v>
      </c>
      <c r="K75" s="35" t="s">
        <v>23</v>
      </c>
      <c r="L75" s="21"/>
    </row>
    <row r="76" s="6" customFormat="1" ht="34" customHeight="1" spans="1:12">
      <c r="A76" s="21">
        <v>72</v>
      </c>
      <c r="B76" s="39" t="s">
        <v>125</v>
      </c>
      <c r="C76" s="39" t="s">
        <v>134</v>
      </c>
      <c r="D76" s="39" t="s">
        <v>138</v>
      </c>
      <c r="E76" s="39" t="s">
        <v>18</v>
      </c>
      <c r="F76" s="39" t="s">
        <v>19</v>
      </c>
      <c r="G76" s="39" t="s">
        <v>20</v>
      </c>
      <c r="H76" s="24" t="s">
        <v>32</v>
      </c>
      <c r="I76" s="34" t="s">
        <v>131</v>
      </c>
      <c r="J76" s="34">
        <f>IF(F76="是",VLOOKUP(G76,[9]Sheet2!A:C,3,FALSE),VLOOKUP(G76,[9]Sheet2!A:B,2,FALSE))</f>
        <v>600</v>
      </c>
      <c r="K76" s="35" t="s">
        <v>23</v>
      </c>
      <c r="L76" s="21"/>
    </row>
    <row r="77" s="6" customFormat="1" ht="34" customHeight="1" spans="1:12">
      <c r="A77" s="21">
        <v>73</v>
      </c>
      <c r="B77" s="23" t="s">
        <v>125</v>
      </c>
      <c r="C77" s="23" t="s">
        <v>139</v>
      </c>
      <c r="D77" s="23" t="s">
        <v>140</v>
      </c>
      <c r="E77" s="24" t="s">
        <v>18</v>
      </c>
      <c r="F77" s="23" t="s">
        <v>19</v>
      </c>
      <c r="G77" s="23" t="s">
        <v>20</v>
      </c>
      <c r="H77" s="24" t="s">
        <v>141</v>
      </c>
      <c r="I77" s="34" t="s">
        <v>128</v>
      </c>
      <c r="J77" s="34">
        <v>600</v>
      </c>
      <c r="K77" s="35" t="s">
        <v>23</v>
      </c>
      <c r="L77" s="21"/>
    </row>
    <row r="78" s="6" customFormat="1" ht="34" customHeight="1" spans="1:12">
      <c r="A78" s="21">
        <v>74</v>
      </c>
      <c r="B78" s="23" t="s">
        <v>125</v>
      </c>
      <c r="C78" s="23" t="s">
        <v>139</v>
      </c>
      <c r="D78" s="23" t="s">
        <v>142</v>
      </c>
      <c r="E78" s="24" t="s">
        <v>18</v>
      </c>
      <c r="F78" s="23" t="s">
        <v>19</v>
      </c>
      <c r="G78" s="23" t="s">
        <v>20</v>
      </c>
      <c r="H78" s="24" t="s">
        <v>141</v>
      </c>
      <c r="I78" s="34" t="s">
        <v>128</v>
      </c>
      <c r="J78" s="34">
        <v>600</v>
      </c>
      <c r="K78" s="35" t="s">
        <v>23</v>
      </c>
      <c r="L78" s="21"/>
    </row>
    <row r="79" s="6" customFormat="1" ht="34" customHeight="1" spans="1:12">
      <c r="A79" s="21">
        <v>75</v>
      </c>
      <c r="B79" s="22" t="s">
        <v>125</v>
      </c>
      <c r="C79" s="22" t="s">
        <v>143</v>
      </c>
      <c r="D79" s="22" t="s">
        <v>144</v>
      </c>
      <c r="E79" s="23" t="s">
        <v>18</v>
      </c>
      <c r="F79" s="40" t="s">
        <v>19</v>
      </c>
      <c r="G79" s="22" t="s">
        <v>20</v>
      </c>
      <c r="H79" s="41">
        <v>45658</v>
      </c>
      <c r="I79" s="40" t="s">
        <v>128</v>
      </c>
      <c r="J79" s="40">
        <v>600</v>
      </c>
      <c r="K79" s="35" t="s">
        <v>23</v>
      </c>
      <c r="L79" s="21"/>
    </row>
    <row r="80" s="6" customFormat="1" ht="34" customHeight="1" spans="1:12">
      <c r="A80" s="21">
        <v>76</v>
      </c>
      <c r="B80" s="22" t="s">
        <v>125</v>
      </c>
      <c r="C80" s="22" t="s">
        <v>143</v>
      </c>
      <c r="D80" s="22" t="s">
        <v>145</v>
      </c>
      <c r="E80" s="23" t="s">
        <v>18</v>
      </c>
      <c r="F80" s="40" t="s">
        <v>19</v>
      </c>
      <c r="G80" s="22" t="s">
        <v>20</v>
      </c>
      <c r="H80" s="41">
        <v>45700</v>
      </c>
      <c r="I80" s="40" t="s">
        <v>131</v>
      </c>
      <c r="J80" s="40">
        <v>600</v>
      </c>
      <c r="K80" s="35" t="s">
        <v>23</v>
      </c>
      <c r="L80" s="21"/>
    </row>
    <row r="81" s="6" customFormat="1" ht="34" customHeight="1" spans="1:12">
      <c r="A81" s="21">
        <v>77</v>
      </c>
      <c r="B81" s="22" t="s">
        <v>125</v>
      </c>
      <c r="C81" s="22" t="s">
        <v>143</v>
      </c>
      <c r="D81" s="22" t="s">
        <v>146</v>
      </c>
      <c r="E81" s="23" t="s">
        <v>18</v>
      </c>
      <c r="F81" s="40" t="s">
        <v>19</v>
      </c>
      <c r="G81" s="22" t="s">
        <v>104</v>
      </c>
      <c r="H81" s="42">
        <v>45689</v>
      </c>
      <c r="I81" s="40" t="s">
        <v>131</v>
      </c>
      <c r="J81" s="40">
        <v>800</v>
      </c>
      <c r="K81" s="35" t="s">
        <v>23</v>
      </c>
      <c r="L81" s="21"/>
    </row>
    <row r="82" s="6" customFormat="1" ht="34" customHeight="1" spans="1:12">
      <c r="A82" s="21">
        <v>78</v>
      </c>
      <c r="B82" s="22" t="s">
        <v>125</v>
      </c>
      <c r="C82" s="22" t="s">
        <v>143</v>
      </c>
      <c r="D82" s="23" t="s">
        <v>147</v>
      </c>
      <c r="E82" s="23" t="s">
        <v>18</v>
      </c>
      <c r="F82" s="40" t="s">
        <v>19</v>
      </c>
      <c r="G82" s="23" t="s">
        <v>20</v>
      </c>
      <c r="H82" s="42">
        <v>45658</v>
      </c>
      <c r="I82" s="23" t="s">
        <v>131</v>
      </c>
      <c r="J82" s="23">
        <v>600</v>
      </c>
      <c r="K82" s="35" t="s">
        <v>23</v>
      </c>
      <c r="L82" s="21"/>
    </row>
    <row r="83" s="6" customFormat="1" ht="34" customHeight="1" spans="1:12">
      <c r="A83" s="21">
        <v>79</v>
      </c>
      <c r="B83" s="22" t="s">
        <v>125</v>
      </c>
      <c r="C83" s="22" t="s">
        <v>143</v>
      </c>
      <c r="D83" s="23" t="s">
        <v>148</v>
      </c>
      <c r="E83" s="23" t="s">
        <v>18</v>
      </c>
      <c r="F83" s="40" t="s">
        <v>19</v>
      </c>
      <c r="G83" s="23" t="s">
        <v>20</v>
      </c>
      <c r="H83" s="42">
        <v>45659</v>
      </c>
      <c r="I83" s="23" t="s">
        <v>128</v>
      </c>
      <c r="J83" s="23">
        <v>600</v>
      </c>
      <c r="K83" s="35" t="s">
        <v>23</v>
      </c>
      <c r="L83" s="21"/>
    </row>
    <row r="84" s="6" customFormat="1" ht="34" customHeight="1" spans="1:12">
      <c r="A84" s="21">
        <v>80</v>
      </c>
      <c r="B84" s="22" t="s">
        <v>125</v>
      </c>
      <c r="C84" s="22" t="s">
        <v>143</v>
      </c>
      <c r="D84" s="23" t="s">
        <v>149</v>
      </c>
      <c r="E84" s="23" t="s">
        <v>18</v>
      </c>
      <c r="F84" s="40" t="s">
        <v>19</v>
      </c>
      <c r="G84" s="23" t="s">
        <v>20</v>
      </c>
      <c r="H84" s="42">
        <v>45660</v>
      </c>
      <c r="I84" s="23" t="s">
        <v>131</v>
      </c>
      <c r="J84" s="23">
        <v>600</v>
      </c>
      <c r="K84" s="35" t="s">
        <v>23</v>
      </c>
      <c r="L84" s="21"/>
    </row>
    <row r="85" s="6" customFormat="1" ht="34" customHeight="1" spans="1:12">
      <c r="A85" s="21">
        <v>81</v>
      </c>
      <c r="B85" s="22" t="s">
        <v>125</v>
      </c>
      <c r="C85" s="22" t="s">
        <v>143</v>
      </c>
      <c r="D85" s="23" t="s">
        <v>150</v>
      </c>
      <c r="E85" s="23" t="s">
        <v>18</v>
      </c>
      <c r="F85" s="40" t="s">
        <v>19</v>
      </c>
      <c r="G85" s="23" t="s">
        <v>20</v>
      </c>
      <c r="H85" s="25">
        <v>45689</v>
      </c>
      <c r="I85" s="23" t="s">
        <v>131</v>
      </c>
      <c r="J85" s="23">
        <v>600</v>
      </c>
      <c r="K85" s="35" t="s">
        <v>23</v>
      </c>
      <c r="L85" s="21"/>
    </row>
    <row r="86" s="6" customFormat="1" ht="34" customHeight="1" spans="1:12">
      <c r="A86" s="21">
        <v>82</v>
      </c>
      <c r="B86" s="22" t="s">
        <v>125</v>
      </c>
      <c r="C86" s="22" t="s">
        <v>143</v>
      </c>
      <c r="D86" s="23" t="s">
        <v>151</v>
      </c>
      <c r="E86" s="23" t="s">
        <v>18</v>
      </c>
      <c r="F86" s="40" t="s">
        <v>19</v>
      </c>
      <c r="G86" s="23" t="s">
        <v>20</v>
      </c>
      <c r="H86" s="25">
        <v>45689</v>
      </c>
      <c r="I86" s="23" t="s">
        <v>131</v>
      </c>
      <c r="J86" s="23">
        <v>600</v>
      </c>
      <c r="K86" s="35" t="s">
        <v>23</v>
      </c>
      <c r="L86" s="21"/>
    </row>
    <row r="87" s="6" customFormat="1" ht="34" customHeight="1" spans="1:12">
      <c r="A87" s="21">
        <v>83</v>
      </c>
      <c r="B87" s="22" t="s">
        <v>125</v>
      </c>
      <c r="C87" s="22" t="s">
        <v>143</v>
      </c>
      <c r="D87" s="23" t="s">
        <v>152</v>
      </c>
      <c r="E87" s="23" t="s">
        <v>18</v>
      </c>
      <c r="F87" s="34" t="s">
        <v>19</v>
      </c>
      <c r="G87" s="23" t="s">
        <v>100</v>
      </c>
      <c r="H87" s="25">
        <v>45733</v>
      </c>
      <c r="I87" s="23" t="s">
        <v>153</v>
      </c>
      <c r="J87" s="23">
        <v>800</v>
      </c>
      <c r="K87" s="35" t="s">
        <v>23</v>
      </c>
      <c r="L87" s="21"/>
    </row>
    <row r="88" s="6" customFormat="1" ht="34" customHeight="1" spans="1:12">
      <c r="A88" s="21">
        <v>84</v>
      </c>
      <c r="B88" s="22" t="s">
        <v>125</v>
      </c>
      <c r="C88" s="22" t="s">
        <v>143</v>
      </c>
      <c r="D88" s="23" t="s">
        <v>154</v>
      </c>
      <c r="E88" s="23" t="s">
        <v>18</v>
      </c>
      <c r="F88" s="34" t="s">
        <v>19</v>
      </c>
      <c r="G88" s="23" t="s">
        <v>100</v>
      </c>
      <c r="H88" s="25">
        <v>45732</v>
      </c>
      <c r="I88" s="23" t="s">
        <v>153</v>
      </c>
      <c r="J88" s="23">
        <v>800</v>
      </c>
      <c r="K88" s="35" t="s">
        <v>23</v>
      </c>
      <c r="L88" s="21"/>
    </row>
    <row r="89" s="6" customFormat="1" ht="34" customHeight="1" spans="1:12">
      <c r="A89" s="21">
        <v>85</v>
      </c>
      <c r="B89" s="22" t="s">
        <v>125</v>
      </c>
      <c r="C89" s="22" t="s">
        <v>143</v>
      </c>
      <c r="D89" s="23" t="s">
        <v>155</v>
      </c>
      <c r="E89" s="23" t="s">
        <v>18</v>
      </c>
      <c r="F89" s="34" t="s">
        <v>19</v>
      </c>
      <c r="G89" s="23" t="s">
        <v>20</v>
      </c>
      <c r="H89" s="25">
        <v>45689</v>
      </c>
      <c r="I89" s="23" t="s">
        <v>131</v>
      </c>
      <c r="J89" s="23">
        <v>600</v>
      </c>
      <c r="K89" s="35" t="s">
        <v>23</v>
      </c>
      <c r="L89" s="21"/>
    </row>
    <row r="90" s="6" customFormat="1" ht="34" customHeight="1" spans="1:12">
      <c r="A90" s="21">
        <v>86</v>
      </c>
      <c r="B90" s="22" t="s">
        <v>125</v>
      </c>
      <c r="C90" s="22" t="s">
        <v>143</v>
      </c>
      <c r="D90" s="23" t="s">
        <v>156</v>
      </c>
      <c r="E90" s="23" t="s">
        <v>18</v>
      </c>
      <c r="F90" s="34" t="s">
        <v>19</v>
      </c>
      <c r="G90" s="23" t="s">
        <v>20</v>
      </c>
      <c r="H90" s="25">
        <v>45689</v>
      </c>
      <c r="I90" s="23" t="s">
        <v>153</v>
      </c>
      <c r="J90" s="23">
        <v>600</v>
      </c>
      <c r="K90" s="35" t="s">
        <v>23</v>
      </c>
      <c r="L90" s="21"/>
    </row>
    <row r="91" s="6" customFormat="1" ht="34" customHeight="1" spans="1:12">
      <c r="A91" s="21">
        <v>87</v>
      </c>
      <c r="B91" s="23" t="s">
        <v>125</v>
      </c>
      <c r="C91" s="23" t="s">
        <v>143</v>
      </c>
      <c r="D91" s="23" t="s">
        <v>157</v>
      </c>
      <c r="E91" s="23" t="s">
        <v>18</v>
      </c>
      <c r="F91" s="23" t="s">
        <v>19</v>
      </c>
      <c r="G91" s="23" t="s">
        <v>20</v>
      </c>
      <c r="H91" s="25">
        <v>45658</v>
      </c>
      <c r="I91" s="22" t="s">
        <v>131</v>
      </c>
      <c r="J91" s="24">
        <v>600</v>
      </c>
      <c r="K91" s="35" t="s">
        <v>23</v>
      </c>
      <c r="L91" s="21"/>
    </row>
    <row r="92" s="6" customFormat="1" ht="34" customHeight="1" spans="1:12">
      <c r="A92" s="21">
        <v>88</v>
      </c>
      <c r="B92" s="23" t="s">
        <v>125</v>
      </c>
      <c r="C92" s="23" t="s">
        <v>143</v>
      </c>
      <c r="D92" s="23" t="s">
        <v>158</v>
      </c>
      <c r="E92" s="23" t="s">
        <v>18</v>
      </c>
      <c r="F92" s="23" t="s">
        <v>19</v>
      </c>
      <c r="G92" s="23" t="s">
        <v>20</v>
      </c>
      <c r="H92" s="25">
        <v>45658</v>
      </c>
      <c r="I92" s="34" t="s">
        <v>131</v>
      </c>
      <c r="J92" s="34">
        <v>600</v>
      </c>
      <c r="K92" s="35" t="s">
        <v>23</v>
      </c>
      <c r="L92" s="21"/>
    </row>
    <row r="93" s="6" customFormat="1" ht="34" customHeight="1" spans="1:12">
      <c r="A93" s="21">
        <v>89</v>
      </c>
      <c r="B93" s="23" t="s">
        <v>125</v>
      </c>
      <c r="C93" s="23" t="s">
        <v>159</v>
      </c>
      <c r="D93" s="23" t="s">
        <v>160</v>
      </c>
      <c r="E93" s="43" t="s">
        <v>18</v>
      </c>
      <c r="F93" s="23" t="s">
        <v>19</v>
      </c>
      <c r="G93" s="23" t="s">
        <v>20</v>
      </c>
      <c r="H93" s="25">
        <v>45689</v>
      </c>
      <c r="I93" s="46" t="s">
        <v>131</v>
      </c>
      <c r="J93" s="34">
        <v>600</v>
      </c>
      <c r="K93" s="35" t="s">
        <v>23</v>
      </c>
      <c r="L93" s="21"/>
    </row>
    <row r="94" s="6" customFormat="1" ht="34" customHeight="1" spans="1:12">
      <c r="A94" s="21">
        <v>90</v>
      </c>
      <c r="B94" s="23" t="s">
        <v>125</v>
      </c>
      <c r="C94" s="23" t="s">
        <v>159</v>
      </c>
      <c r="D94" s="23" t="s">
        <v>161</v>
      </c>
      <c r="E94" s="23" t="s">
        <v>18</v>
      </c>
      <c r="F94" s="23" t="s">
        <v>19</v>
      </c>
      <c r="G94" s="23" t="s">
        <v>20</v>
      </c>
      <c r="H94" s="25">
        <v>45721</v>
      </c>
      <c r="I94" s="46" t="s">
        <v>153</v>
      </c>
      <c r="J94" s="34">
        <f>IF(F94="是",VLOOKUP(G94,[11]Sheet2!A:C,3,FALSE),VLOOKUP(G94,[11]Sheet2!A:B,2,FALSE))</f>
        <v>600</v>
      </c>
      <c r="K94" s="35" t="s">
        <v>23</v>
      </c>
      <c r="L94" s="21"/>
    </row>
    <row r="95" s="6" customFormat="1" ht="34" customHeight="1" spans="1:12">
      <c r="A95" s="21">
        <v>91</v>
      </c>
      <c r="B95" s="23" t="s">
        <v>125</v>
      </c>
      <c r="C95" s="23" t="s">
        <v>159</v>
      </c>
      <c r="D95" s="23" t="s">
        <v>162</v>
      </c>
      <c r="E95" s="39" t="s">
        <v>18</v>
      </c>
      <c r="F95" s="23" t="s">
        <v>19</v>
      </c>
      <c r="G95" s="23" t="s">
        <v>20</v>
      </c>
      <c r="H95" s="42">
        <v>45791</v>
      </c>
      <c r="I95" s="34" t="s">
        <v>163</v>
      </c>
      <c r="J95" s="34">
        <v>600</v>
      </c>
      <c r="K95" s="35" t="s">
        <v>23</v>
      </c>
      <c r="L95" s="21"/>
    </row>
    <row r="96" s="6" customFormat="1" ht="34" customHeight="1" spans="1:12">
      <c r="A96" s="21">
        <v>92</v>
      </c>
      <c r="B96" s="22" t="s">
        <v>125</v>
      </c>
      <c r="C96" s="22" t="s">
        <v>164</v>
      </c>
      <c r="D96" s="22" t="s">
        <v>165</v>
      </c>
      <c r="E96" s="39" t="s">
        <v>18</v>
      </c>
      <c r="F96" s="22" t="s">
        <v>19</v>
      </c>
      <c r="G96" s="22" t="s">
        <v>28</v>
      </c>
      <c r="H96" s="41">
        <v>45717</v>
      </c>
      <c r="I96" s="34" t="s">
        <v>153</v>
      </c>
      <c r="J96" s="34">
        <v>800</v>
      </c>
      <c r="K96" s="35" t="s">
        <v>23</v>
      </c>
      <c r="L96" s="21"/>
    </row>
    <row r="97" s="6" customFormat="1" ht="34" customHeight="1" spans="1:12">
      <c r="A97" s="21">
        <v>93</v>
      </c>
      <c r="B97" s="23" t="s">
        <v>125</v>
      </c>
      <c r="C97" s="23" t="s">
        <v>164</v>
      </c>
      <c r="D97" s="23" t="s">
        <v>166</v>
      </c>
      <c r="E97" s="39" t="s">
        <v>18</v>
      </c>
      <c r="F97" s="23" t="s">
        <v>19</v>
      </c>
      <c r="G97" s="23" t="s">
        <v>20</v>
      </c>
      <c r="H97" s="42">
        <v>45717</v>
      </c>
      <c r="I97" s="34" t="s">
        <v>153</v>
      </c>
      <c r="J97" s="34">
        <v>600</v>
      </c>
      <c r="K97" s="35" t="s">
        <v>23</v>
      </c>
      <c r="L97" s="21"/>
    </row>
    <row r="98" s="6" customFormat="1" ht="34" customHeight="1" spans="1:12">
      <c r="A98" s="21">
        <v>94</v>
      </c>
      <c r="B98" s="23" t="s">
        <v>125</v>
      </c>
      <c r="C98" s="23" t="s">
        <v>164</v>
      </c>
      <c r="D98" s="23" t="s">
        <v>167</v>
      </c>
      <c r="E98" s="39" t="s">
        <v>18</v>
      </c>
      <c r="F98" s="23" t="s">
        <v>19</v>
      </c>
      <c r="G98" s="23" t="s">
        <v>20</v>
      </c>
      <c r="H98" s="42">
        <v>45717</v>
      </c>
      <c r="I98" s="34" t="s">
        <v>153</v>
      </c>
      <c r="J98" s="34">
        <v>600</v>
      </c>
      <c r="K98" s="35" t="s">
        <v>23</v>
      </c>
      <c r="L98" s="21"/>
    </row>
    <row r="99" s="6" customFormat="1" ht="34" customHeight="1" spans="1:12">
      <c r="A99" s="21">
        <v>95</v>
      </c>
      <c r="B99" s="23" t="s">
        <v>125</v>
      </c>
      <c r="C99" s="23" t="s">
        <v>164</v>
      </c>
      <c r="D99" s="23" t="s">
        <v>168</v>
      </c>
      <c r="E99" s="39" t="s">
        <v>18</v>
      </c>
      <c r="F99" s="23" t="s">
        <v>19</v>
      </c>
      <c r="G99" s="23" t="s">
        <v>20</v>
      </c>
      <c r="H99" s="42">
        <v>45689</v>
      </c>
      <c r="I99" s="34" t="s">
        <v>153</v>
      </c>
      <c r="J99" s="34">
        <v>600</v>
      </c>
      <c r="K99" s="35" t="s">
        <v>23</v>
      </c>
      <c r="L99" s="21"/>
    </row>
    <row r="100" s="6" customFormat="1" ht="34" customHeight="1" spans="1:12">
      <c r="A100" s="21">
        <v>96</v>
      </c>
      <c r="B100" s="23" t="s">
        <v>125</v>
      </c>
      <c r="C100" s="23" t="s">
        <v>164</v>
      </c>
      <c r="D100" s="23" t="s">
        <v>169</v>
      </c>
      <c r="E100" s="39" t="s">
        <v>18</v>
      </c>
      <c r="F100" s="23" t="s">
        <v>19</v>
      </c>
      <c r="G100" s="23" t="s">
        <v>20</v>
      </c>
      <c r="H100" s="42">
        <v>45689</v>
      </c>
      <c r="I100" s="34" t="s">
        <v>153</v>
      </c>
      <c r="J100" s="34">
        <v>600</v>
      </c>
      <c r="K100" s="35" t="s">
        <v>23</v>
      </c>
      <c r="L100" s="21"/>
    </row>
    <row r="101" s="6" customFormat="1" ht="34" customHeight="1" spans="1:12">
      <c r="A101" s="21">
        <v>97</v>
      </c>
      <c r="B101" s="23" t="s">
        <v>125</v>
      </c>
      <c r="C101" s="23" t="s">
        <v>164</v>
      </c>
      <c r="D101" s="23" t="s">
        <v>170</v>
      </c>
      <c r="E101" s="39" t="s">
        <v>18</v>
      </c>
      <c r="F101" s="23" t="s">
        <v>19</v>
      </c>
      <c r="G101" s="23" t="s">
        <v>20</v>
      </c>
      <c r="H101" s="42">
        <v>45717</v>
      </c>
      <c r="I101" s="34" t="s">
        <v>153</v>
      </c>
      <c r="J101" s="34">
        <v>600</v>
      </c>
      <c r="K101" s="35" t="s">
        <v>23</v>
      </c>
      <c r="L101" s="21"/>
    </row>
    <row r="102" s="6" customFormat="1" ht="34" customHeight="1" spans="1:12">
      <c r="A102" s="21">
        <v>98</v>
      </c>
      <c r="B102" s="23" t="s">
        <v>125</v>
      </c>
      <c r="C102" s="23" t="s">
        <v>171</v>
      </c>
      <c r="D102" s="23" t="s">
        <v>172</v>
      </c>
      <c r="E102" s="43" t="s">
        <v>18</v>
      </c>
      <c r="F102" s="23" t="s">
        <v>19</v>
      </c>
      <c r="G102" s="23" t="s">
        <v>28</v>
      </c>
      <c r="H102" s="42">
        <v>45666</v>
      </c>
      <c r="I102" s="34" t="s">
        <v>131</v>
      </c>
      <c r="J102" s="34">
        <v>800</v>
      </c>
      <c r="K102" s="35" t="s">
        <v>23</v>
      </c>
      <c r="L102" s="21"/>
    </row>
    <row r="103" s="6" customFormat="1" ht="34" customHeight="1" spans="1:12">
      <c r="A103" s="21">
        <v>99</v>
      </c>
      <c r="B103" s="23" t="s">
        <v>125</v>
      </c>
      <c r="C103" s="23" t="s">
        <v>171</v>
      </c>
      <c r="D103" s="23" t="s">
        <v>173</v>
      </c>
      <c r="E103" s="23" t="s">
        <v>18</v>
      </c>
      <c r="F103" s="23" t="s">
        <v>19</v>
      </c>
      <c r="G103" s="23" t="s">
        <v>20</v>
      </c>
      <c r="H103" s="42">
        <v>45701</v>
      </c>
      <c r="I103" s="34" t="s">
        <v>131</v>
      </c>
      <c r="J103" s="34">
        <f>IF(F103="是",VLOOKUP(G103,[12]Sheet2!A:C,3,FALSE),VLOOKUP(G103,[12]Sheet2!A:B,2,FALSE))</f>
        <v>600</v>
      </c>
      <c r="K103" s="35" t="s">
        <v>23</v>
      </c>
      <c r="L103" s="21"/>
    </row>
    <row r="104" s="6" customFormat="1" ht="34" customHeight="1" spans="1:12">
      <c r="A104" s="21">
        <v>100</v>
      </c>
      <c r="B104" s="23" t="s">
        <v>125</v>
      </c>
      <c r="C104" s="23" t="s">
        <v>171</v>
      </c>
      <c r="D104" s="23" t="s">
        <v>174</v>
      </c>
      <c r="E104" s="23" t="s">
        <v>18</v>
      </c>
      <c r="F104" s="23" t="s">
        <v>19</v>
      </c>
      <c r="G104" s="23" t="s">
        <v>20</v>
      </c>
      <c r="H104" s="42">
        <v>45701</v>
      </c>
      <c r="I104" s="34" t="s">
        <v>131</v>
      </c>
      <c r="J104" s="34">
        <v>600</v>
      </c>
      <c r="K104" s="35" t="s">
        <v>23</v>
      </c>
      <c r="L104" s="21"/>
    </row>
    <row r="105" s="6" customFormat="1" ht="34" customHeight="1" spans="1:12">
      <c r="A105" s="21">
        <v>101</v>
      </c>
      <c r="B105" s="23" t="s">
        <v>125</v>
      </c>
      <c r="C105" s="23" t="s">
        <v>175</v>
      </c>
      <c r="D105" s="23" t="s">
        <v>176</v>
      </c>
      <c r="E105" s="23" t="s">
        <v>18</v>
      </c>
      <c r="F105" s="23" t="s">
        <v>19</v>
      </c>
      <c r="G105" s="23" t="s">
        <v>28</v>
      </c>
      <c r="H105" s="42">
        <v>45695</v>
      </c>
      <c r="I105" s="34" t="s">
        <v>131</v>
      </c>
      <c r="J105" s="34">
        <f>IF(F105="是",VLOOKUP(G105,[1]Sheet2!A:C,3,FALSE),VLOOKUP(G105,[1]Sheet2!A:B,2,FALSE))</f>
        <v>800</v>
      </c>
      <c r="K105" s="35" t="s">
        <v>23</v>
      </c>
      <c r="L105" s="21"/>
    </row>
    <row r="106" s="6" customFormat="1" ht="34" customHeight="1" spans="1:12">
      <c r="A106" s="21">
        <v>102</v>
      </c>
      <c r="B106" s="23" t="s">
        <v>125</v>
      </c>
      <c r="C106" s="23" t="s">
        <v>177</v>
      </c>
      <c r="D106" s="23" t="s">
        <v>178</v>
      </c>
      <c r="E106" s="23" t="s">
        <v>18</v>
      </c>
      <c r="F106" s="23" t="s">
        <v>19</v>
      </c>
      <c r="G106" s="23" t="s">
        <v>20</v>
      </c>
      <c r="H106" s="25">
        <v>45689</v>
      </c>
      <c r="I106" s="25" t="s">
        <v>131</v>
      </c>
      <c r="J106" s="34">
        <f>IF(F106="是",VLOOKUP(G106,[13]Sheet2!A:C,3,FALSE),VLOOKUP(G106,[13]Sheet2!A:B,2,FALSE))</f>
        <v>600</v>
      </c>
      <c r="K106" s="35" t="s">
        <v>23</v>
      </c>
      <c r="L106" s="21"/>
    </row>
    <row r="107" s="6" customFormat="1" ht="34" customHeight="1" spans="1:12">
      <c r="A107" s="21">
        <v>103</v>
      </c>
      <c r="B107" s="23" t="s">
        <v>125</v>
      </c>
      <c r="C107" s="23" t="s">
        <v>177</v>
      </c>
      <c r="D107" s="23" t="s">
        <v>179</v>
      </c>
      <c r="E107" s="23" t="s">
        <v>18</v>
      </c>
      <c r="F107" s="23" t="s">
        <v>19</v>
      </c>
      <c r="G107" s="23" t="s">
        <v>20</v>
      </c>
      <c r="H107" s="25">
        <v>45717</v>
      </c>
      <c r="I107" s="25" t="s">
        <v>153</v>
      </c>
      <c r="J107" s="34">
        <f>IF(F107="是",VLOOKUP(G107,[13]Sheet2!A:C,3,FALSE),VLOOKUP(G107,[13]Sheet2!A:B,2,FALSE))</f>
        <v>600</v>
      </c>
      <c r="K107" s="35" t="s">
        <v>23</v>
      </c>
      <c r="L107" s="21"/>
    </row>
    <row r="108" s="6" customFormat="1" ht="34" customHeight="1" spans="1:12">
      <c r="A108" s="21">
        <v>104</v>
      </c>
      <c r="B108" s="23" t="s">
        <v>125</v>
      </c>
      <c r="C108" s="23" t="s">
        <v>177</v>
      </c>
      <c r="D108" s="23" t="s">
        <v>180</v>
      </c>
      <c r="E108" s="23" t="s">
        <v>18</v>
      </c>
      <c r="F108" s="23" t="s">
        <v>19</v>
      </c>
      <c r="G108" s="23" t="s">
        <v>63</v>
      </c>
      <c r="H108" s="25">
        <v>45748</v>
      </c>
      <c r="I108" s="25" t="s">
        <v>131</v>
      </c>
      <c r="J108" s="34">
        <f>IF(F108="是",VLOOKUP(G108,[13]Sheet2!A:C,3,FALSE),VLOOKUP(G108,[13]Sheet2!A:B,2,FALSE))</f>
        <v>800</v>
      </c>
      <c r="K108" s="35" t="s">
        <v>23</v>
      </c>
      <c r="L108" s="21"/>
    </row>
    <row r="109" s="6" customFormat="1" ht="34" customHeight="1" spans="1:12">
      <c r="A109" s="21">
        <v>105</v>
      </c>
      <c r="B109" s="23" t="s">
        <v>125</v>
      </c>
      <c r="C109" s="23" t="s">
        <v>181</v>
      </c>
      <c r="D109" s="23" t="s">
        <v>182</v>
      </c>
      <c r="E109" s="43" t="s">
        <v>18</v>
      </c>
      <c r="F109" s="23" t="s">
        <v>19</v>
      </c>
      <c r="G109" s="23" t="s">
        <v>104</v>
      </c>
      <c r="H109" s="42">
        <v>45755</v>
      </c>
      <c r="I109" s="22" t="s">
        <v>133</v>
      </c>
      <c r="J109" s="34">
        <v>800</v>
      </c>
      <c r="K109" s="35" t="s">
        <v>23</v>
      </c>
      <c r="L109" s="21"/>
    </row>
    <row r="110" s="6" customFormat="1" ht="34" customHeight="1" spans="1:12">
      <c r="A110" s="21">
        <v>106</v>
      </c>
      <c r="B110" s="23" t="s">
        <v>125</v>
      </c>
      <c r="C110" s="23" t="s">
        <v>181</v>
      </c>
      <c r="D110" s="23" t="s">
        <v>183</v>
      </c>
      <c r="E110" s="24" t="s">
        <v>18</v>
      </c>
      <c r="F110" s="23" t="s">
        <v>19</v>
      </c>
      <c r="G110" s="23" t="s">
        <v>63</v>
      </c>
      <c r="H110" s="42">
        <v>45658</v>
      </c>
      <c r="I110" s="34" t="s">
        <v>128</v>
      </c>
      <c r="J110" s="34">
        <f>IF(F110="是",VLOOKUP(G110,[10]Sheet2!A:C,3,FALSE),VLOOKUP(G110,[10]Sheet2!A:B,2,FALSE))</f>
        <v>800</v>
      </c>
      <c r="K110" s="35" t="s">
        <v>23</v>
      </c>
      <c r="L110" s="21"/>
    </row>
    <row r="111" s="6" customFormat="1" ht="34" customHeight="1" spans="1:12">
      <c r="A111" s="21">
        <v>107</v>
      </c>
      <c r="B111" s="23" t="s">
        <v>125</v>
      </c>
      <c r="C111" s="23" t="s">
        <v>181</v>
      </c>
      <c r="D111" s="23" t="s">
        <v>184</v>
      </c>
      <c r="E111" s="24" t="s">
        <v>18</v>
      </c>
      <c r="F111" s="23" t="s">
        <v>19</v>
      </c>
      <c r="G111" s="23" t="s">
        <v>20</v>
      </c>
      <c r="H111" s="42">
        <v>45736</v>
      </c>
      <c r="I111" s="34" t="s">
        <v>153</v>
      </c>
      <c r="J111" s="34">
        <f>IF(F111="是",VLOOKUP(G111,[10]Sheet2!A:C,3,FALSE),VLOOKUP(G111,[10]Sheet2!A:B,2,FALSE))</f>
        <v>600</v>
      </c>
      <c r="K111" s="35" t="s">
        <v>23</v>
      </c>
      <c r="L111" s="21"/>
    </row>
    <row r="112" s="6" customFormat="1" ht="34" customHeight="1" spans="1:12">
      <c r="A112" s="21">
        <v>108</v>
      </c>
      <c r="B112" s="23" t="s">
        <v>125</v>
      </c>
      <c r="C112" s="23" t="s">
        <v>185</v>
      </c>
      <c r="D112" s="23" t="s">
        <v>186</v>
      </c>
      <c r="E112" s="43" t="s">
        <v>18</v>
      </c>
      <c r="F112" s="23" t="s">
        <v>19</v>
      </c>
      <c r="G112" s="23" t="s">
        <v>20</v>
      </c>
      <c r="H112" s="25">
        <v>45689</v>
      </c>
      <c r="I112" s="34" t="s">
        <v>131</v>
      </c>
      <c r="J112" s="34">
        <v>600</v>
      </c>
      <c r="K112" s="35" t="s">
        <v>23</v>
      </c>
      <c r="L112" s="21"/>
    </row>
    <row r="113" s="6" customFormat="1" ht="34" customHeight="1" spans="1:12">
      <c r="A113" s="21">
        <v>109</v>
      </c>
      <c r="B113" s="21" t="s">
        <v>187</v>
      </c>
      <c r="C113" s="21" t="s">
        <v>188</v>
      </c>
      <c r="D113" s="21" t="s">
        <v>189</v>
      </c>
      <c r="E113" s="21" t="s">
        <v>18</v>
      </c>
      <c r="F113" s="21" t="s">
        <v>19</v>
      </c>
      <c r="G113" s="21" t="s">
        <v>20</v>
      </c>
      <c r="H113" s="44">
        <v>45703</v>
      </c>
      <c r="I113" s="29" t="s">
        <v>131</v>
      </c>
      <c r="J113" s="36">
        <f>IF(F113="是",VLOOKUP(G113,[15]Sheet2!A:C,3,FALSE),VLOOKUP(G113,[15]Sheet2!A:B,2,FALSE))</f>
        <v>600</v>
      </c>
      <c r="K113" s="35" t="s">
        <v>23</v>
      </c>
      <c r="L113" s="21"/>
    </row>
    <row r="114" s="6" customFormat="1" ht="34" customHeight="1" spans="1:12">
      <c r="A114" s="21">
        <v>110</v>
      </c>
      <c r="B114" s="21" t="s">
        <v>187</v>
      </c>
      <c r="C114" s="21" t="s">
        <v>190</v>
      </c>
      <c r="D114" s="21" t="s">
        <v>191</v>
      </c>
      <c r="E114" s="21" t="s">
        <v>18</v>
      </c>
      <c r="F114" s="21" t="s">
        <v>19</v>
      </c>
      <c r="G114" s="21" t="s">
        <v>20</v>
      </c>
      <c r="H114" s="44">
        <v>45772</v>
      </c>
      <c r="I114" s="29" t="s">
        <v>133</v>
      </c>
      <c r="J114" s="36">
        <f>IF(F114="是",VLOOKUP(G114,[15]Sheet2!A:C,3,FALSE),VLOOKUP(G114,[15]Sheet2!A:B,2,FALSE))</f>
        <v>600</v>
      </c>
      <c r="K114" s="35" t="s">
        <v>23</v>
      </c>
      <c r="L114" s="21"/>
    </row>
    <row r="115" s="6" customFormat="1" ht="34" customHeight="1" spans="1:12">
      <c r="A115" s="21">
        <v>111</v>
      </c>
      <c r="B115" s="21" t="s">
        <v>187</v>
      </c>
      <c r="C115" s="21" t="s">
        <v>190</v>
      </c>
      <c r="D115" s="21" t="s">
        <v>192</v>
      </c>
      <c r="E115" s="21" t="s">
        <v>18</v>
      </c>
      <c r="F115" s="21" t="s">
        <v>19</v>
      </c>
      <c r="G115" s="21" t="s">
        <v>20</v>
      </c>
      <c r="H115" s="44">
        <v>45762</v>
      </c>
      <c r="I115" s="29" t="s">
        <v>133</v>
      </c>
      <c r="J115" s="36">
        <f>IF(F115="是",VLOOKUP(G115,[15]Sheet2!A:C,3,FALSE),VLOOKUP(G115,[15]Sheet2!A:B,2,FALSE))</f>
        <v>600</v>
      </c>
      <c r="K115" s="35" t="s">
        <v>23</v>
      </c>
      <c r="L115" s="21"/>
    </row>
    <row r="116" s="6" customFormat="1" ht="34" customHeight="1" spans="1:12">
      <c r="A116" s="21">
        <v>112</v>
      </c>
      <c r="B116" s="21" t="s">
        <v>187</v>
      </c>
      <c r="C116" s="21" t="s">
        <v>190</v>
      </c>
      <c r="D116" s="21" t="s">
        <v>193</v>
      </c>
      <c r="E116" s="21" t="s">
        <v>18</v>
      </c>
      <c r="F116" s="21" t="s">
        <v>19</v>
      </c>
      <c r="G116" s="21" t="s">
        <v>20</v>
      </c>
      <c r="H116" s="44">
        <v>45762</v>
      </c>
      <c r="I116" s="29" t="s">
        <v>133</v>
      </c>
      <c r="J116" s="36">
        <f>IF(F116="是",VLOOKUP(G116,[15]Sheet2!A:C,3,FALSE),VLOOKUP(G116,[15]Sheet2!A:B,2,FALSE))</f>
        <v>600</v>
      </c>
      <c r="K116" s="35" t="s">
        <v>23</v>
      </c>
      <c r="L116" s="21"/>
    </row>
    <row r="117" s="6" customFormat="1" ht="34" customHeight="1" spans="1:12">
      <c r="A117" s="21">
        <v>113</v>
      </c>
      <c r="B117" s="21" t="s">
        <v>187</v>
      </c>
      <c r="C117" s="21" t="s">
        <v>190</v>
      </c>
      <c r="D117" s="21" t="s">
        <v>194</v>
      </c>
      <c r="E117" s="21" t="s">
        <v>18</v>
      </c>
      <c r="F117" s="21" t="s">
        <v>19</v>
      </c>
      <c r="G117" s="21" t="s">
        <v>20</v>
      </c>
      <c r="H117" s="44">
        <v>45780</v>
      </c>
      <c r="I117" s="29" t="s">
        <v>163</v>
      </c>
      <c r="J117" s="36">
        <f>IF(F117="是",VLOOKUP(G117,[15]Sheet2!A:C,3,FALSE),VLOOKUP(G117,[15]Sheet2!A:B,2,FALSE))</f>
        <v>600</v>
      </c>
      <c r="K117" s="35" t="s">
        <v>23</v>
      </c>
      <c r="L117" s="21"/>
    </row>
    <row r="118" s="6" customFormat="1" ht="34" customHeight="1" spans="1:12">
      <c r="A118" s="21">
        <v>114</v>
      </c>
      <c r="B118" s="21" t="s">
        <v>187</v>
      </c>
      <c r="C118" s="21" t="s">
        <v>190</v>
      </c>
      <c r="D118" s="21" t="s">
        <v>195</v>
      </c>
      <c r="E118" s="21" t="s">
        <v>18</v>
      </c>
      <c r="F118" s="21" t="s">
        <v>19</v>
      </c>
      <c r="G118" s="21" t="s">
        <v>20</v>
      </c>
      <c r="H118" s="44">
        <v>45723</v>
      </c>
      <c r="I118" s="29" t="s">
        <v>153</v>
      </c>
      <c r="J118" s="36">
        <f>IF(F118="是",VLOOKUP(G118,[15]Sheet2!A:C,3,FALSE),VLOOKUP(G118,[15]Sheet2!A:B,2,FALSE))</f>
        <v>600</v>
      </c>
      <c r="K118" s="35" t="s">
        <v>23</v>
      </c>
      <c r="L118" s="21"/>
    </row>
    <row r="119" s="6" customFormat="1" ht="34" customHeight="1" spans="1:12">
      <c r="A119" s="21">
        <v>115</v>
      </c>
      <c r="B119" s="23" t="s">
        <v>196</v>
      </c>
      <c r="C119" s="23" t="s">
        <v>197</v>
      </c>
      <c r="D119" s="23" t="s">
        <v>198</v>
      </c>
      <c r="E119" s="23" t="s">
        <v>18</v>
      </c>
      <c r="F119" s="23" t="s">
        <v>19</v>
      </c>
      <c r="G119" s="23" t="s">
        <v>199</v>
      </c>
      <c r="H119" s="42">
        <v>45717</v>
      </c>
      <c r="I119" s="23" t="s">
        <v>153</v>
      </c>
      <c r="J119" s="34">
        <v>800</v>
      </c>
      <c r="K119" s="35" t="s">
        <v>23</v>
      </c>
      <c r="L119" s="21"/>
    </row>
    <row r="120" s="6" customFormat="1" ht="34" customHeight="1" spans="1:12">
      <c r="A120" s="21">
        <v>116</v>
      </c>
      <c r="B120" s="23" t="s">
        <v>196</v>
      </c>
      <c r="C120" s="23" t="s">
        <v>197</v>
      </c>
      <c r="D120" s="23" t="s">
        <v>200</v>
      </c>
      <c r="E120" s="23" t="s">
        <v>18</v>
      </c>
      <c r="F120" s="23" t="s">
        <v>19</v>
      </c>
      <c r="G120" s="23" t="s">
        <v>20</v>
      </c>
      <c r="H120" s="42">
        <v>45689</v>
      </c>
      <c r="I120" s="23" t="s">
        <v>131</v>
      </c>
      <c r="J120" s="23">
        <v>600</v>
      </c>
      <c r="K120" s="35" t="s">
        <v>23</v>
      </c>
      <c r="L120" s="21"/>
    </row>
    <row r="121" s="6" customFormat="1" ht="34" customHeight="1" spans="1:12">
      <c r="A121" s="21">
        <v>117</v>
      </c>
      <c r="B121" s="23" t="s">
        <v>196</v>
      </c>
      <c r="C121" s="23" t="s">
        <v>197</v>
      </c>
      <c r="D121" s="23" t="s">
        <v>201</v>
      </c>
      <c r="E121" s="23" t="s">
        <v>18</v>
      </c>
      <c r="F121" s="23" t="s">
        <v>19</v>
      </c>
      <c r="G121" s="23" t="s">
        <v>20</v>
      </c>
      <c r="H121" s="42">
        <v>45689</v>
      </c>
      <c r="I121" s="23" t="s">
        <v>131</v>
      </c>
      <c r="J121" s="23">
        <v>600</v>
      </c>
      <c r="K121" s="35" t="s">
        <v>23</v>
      </c>
      <c r="L121" s="21"/>
    </row>
    <row r="122" s="6" customFormat="1" ht="34" customHeight="1" spans="1:12">
      <c r="A122" s="21">
        <v>118</v>
      </c>
      <c r="B122" s="23" t="s">
        <v>196</v>
      </c>
      <c r="C122" s="23" t="s">
        <v>197</v>
      </c>
      <c r="D122" s="23" t="s">
        <v>202</v>
      </c>
      <c r="E122" s="23" t="s">
        <v>18</v>
      </c>
      <c r="F122" s="23" t="s">
        <v>19</v>
      </c>
      <c r="G122" s="23" t="s">
        <v>28</v>
      </c>
      <c r="H122" s="42">
        <v>45689</v>
      </c>
      <c r="I122" s="23" t="s">
        <v>131</v>
      </c>
      <c r="J122" s="34">
        <v>800</v>
      </c>
      <c r="K122" s="35" t="s">
        <v>23</v>
      </c>
      <c r="L122" s="21"/>
    </row>
    <row r="123" s="6" customFormat="1" ht="34" customHeight="1" spans="1:12">
      <c r="A123" s="21">
        <v>119</v>
      </c>
      <c r="B123" s="23" t="s">
        <v>196</v>
      </c>
      <c r="C123" s="23" t="s">
        <v>203</v>
      </c>
      <c r="D123" s="23" t="s">
        <v>204</v>
      </c>
      <c r="E123" s="23" t="s">
        <v>18</v>
      </c>
      <c r="F123" s="23" t="s">
        <v>19</v>
      </c>
      <c r="G123" s="23" t="s">
        <v>205</v>
      </c>
      <c r="H123" s="42">
        <v>45689</v>
      </c>
      <c r="I123" s="23" t="s">
        <v>131</v>
      </c>
      <c r="J123" s="34">
        <v>800</v>
      </c>
      <c r="K123" s="35" t="s">
        <v>23</v>
      </c>
      <c r="L123" s="21"/>
    </row>
    <row r="124" s="6" customFormat="1" ht="34" customHeight="1" spans="1:12">
      <c r="A124" s="21">
        <v>120</v>
      </c>
      <c r="B124" s="23" t="s">
        <v>196</v>
      </c>
      <c r="C124" s="23" t="s">
        <v>206</v>
      </c>
      <c r="D124" s="23" t="s">
        <v>207</v>
      </c>
      <c r="E124" s="23" t="s">
        <v>18</v>
      </c>
      <c r="F124" s="23" t="s">
        <v>19</v>
      </c>
      <c r="G124" s="23" t="s">
        <v>20</v>
      </c>
      <c r="H124" s="42">
        <v>45748</v>
      </c>
      <c r="I124" s="23" t="s">
        <v>133</v>
      </c>
      <c r="J124" s="23">
        <v>600</v>
      </c>
      <c r="K124" s="35" t="s">
        <v>23</v>
      </c>
      <c r="L124" s="21"/>
    </row>
    <row r="125" s="6" customFormat="1" ht="34" customHeight="1" spans="1:12">
      <c r="A125" s="21">
        <v>121</v>
      </c>
      <c r="B125" s="23" t="s">
        <v>196</v>
      </c>
      <c r="C125" s="23" t="s">
        <v>206</v>
      </c>
      <c r="D125" s="23" t="s">
        <v>208</v>
      </c>
      <c r="E125" s="23" t="s">
        <v>18</v>
      </c>
      <c r="F125" s="23" t="s">
        <v>19</v>
      </c>
      <c r="G125" s="23" t="s">
        <v>20</v>
      </c>
      <c r="H125" s="42">
        <v>45748</v>
      </c>
      <c r="I125" s="23" t="s">
        <v>133</v>
      </c>
      <c r="J125" s="34">
        <v>600</v>
      </c>
      <c r="K125" s="35" t="s">
        <v>23</v>
      </c>
      <c r="L125" s="21"/>
    </row>
    <row r="126" s="6" customFormat="1" ht="34" customHeight="1" spans="1:12">
      <c r="A126" s="21">
        <v>122</v>
      </c>
      <c r="B126" s="23" t="s">
        <v>196</v>
      </c>
      <c r="C126" s="23" t="s">
        <v>206</v>
      </c>
      <c r="D126" s="23" t="s">
        <v>209</v>
      </c>
      <c r="E126" s="23" t="s">
        <v>18</v>
      </c>
      <c r="F126" s="23" t="s">
        <v>19</v>
      </c>
      <c r="G126" s="23" t="s">
        <v>20</v>
      </c>
      <c r="H126" s="42">
        <v>45779</v>
      </c>
      <c r="I126" s="23" t="s">
        <v>163</v>
      </c>
      <c r="J126" s="34">
        <v>600</v>
      </c>
      <c r="K126" s="35" t="s">
        <v>23</v>
      </c>
      <c r="L126" s="21"/>
    </row>
    <row r="127" s="6" customFormat="1" ht="34" customHeight="1" spans="1:12">
      <c r="A127" s="21">
        <v>123</v>
      </c>
      <c r="B127" s="23" t="s">
        <v>196</v>
      </c>
      <c r="C127" s="23" t="s">
        <v>210</v>
      </c>
      <c r="D127" s="23" t="s">
        <v>211</v>
      </c>
      <c r="E127" s="23" t="s">
        <v>18</v>
      </c>
      <c r="F127" s="23" t="s">
        <v>19</v>
      </c>
      <c r="G127" s="23" t="s">
        <v>20</v>
      </c>
      <c r="H127" s="25">
        <v>45689</v>
      </c>
      <c r="I127" s="23" t="s">
        <v>131</v>
      </c>
      <c r="J127" s="34">
        <v>600</v>
      </c>
      <c r="K127" s="35" t="s">
        <v>23</v>
      </c>
      <c r="L127" s="21"/>
    </row>
    <row r="128" s="6" customFormat="1" ht="34" customHeight="1" spans="1:12">
      <c r="A128" s="21">
        <v>124</v>
      </c>
      <c r="B128" s="22" t="s">
        <v>212</v>
      </c>
      <c r="C128" s="22" t="s">
        <v>213</v>
      </c>
      <c r="D128" s="22" t="s">
        <v>214</v>
      </c>
      <c r="E128" s="45" t="s">
        <v>18</v>
      </c>
      <c r="F128" s="22" t="s">
        <v>19</v>
      </c>
      <c r="G128" s="22" t="s">
        <v>100</v>
      </c>
      <c r="H128" s="41">
        <v>45768</v>
      </c>
      <c r="I128" s="40" t="s">
        <v>163</v>
      </c>
      <c r="J128" s="40">
        <v>800</v>
      </c>
      <c r="K128" s="35" t="s">
        <v>23</v>
      </c>
      <c r="L128" s="21"/>
    </row>
    <row r="129" s="6" customFormat="1" ht="34" customHeight="1" spans="1:12">
      <c r="A129" s="21">
        <v>125</v>
      </c>
      <c r="B129" s="22" t="s">
        <v>212</v>
      </c>
      <c r="C129" s="22" t="s">
        <v>215</v>
      </c>
      <c r="D129" s="22" t="s">
        <v>216</v>
      </c>
      <c r="E129" s="22" t="s">
        <v>18</v>
      </c>
      <c r="F129" s="22" t="s">
        <v>19</v>
      </c>
      <c r="G129" s="22" t="s">
        <v>20</v>
      </c>
      <c r="H129" s="35">
        <v>45779</v>
      </c>
      <c r="I129" s="22" t="s">
        <v>163</v>
      </c>
      <c r="J129" s="40">
        <v>600</v>
      </c>
      <c r="K129" s="35" t="s">
        <v>23</v>
      </c>
      <c r="L129" s="21"/>
    </row>
    <row r="130" s="6" customFormat="1" ht="34" customHeight="1" spans="1:12">
      <c r="A130" s="21">
        <v>126</v>
      </c>
      <c r="B130" s="22" t="s">
        <v>212</v>
      </c>
      <c r="C130" s="22" t="s">
        <v>215</v>
      </c>
      <c r="D130" s="22" t="s">
        <v>217</v>
      </c>
      <c r="E130" s="22" t="s">
        <v>18</v>
      </c>
      <c r="F130" s="22" t="s">
        <v>19</v>
      </c>
      <c r="G130" s="22" t="s">
        <v>20</v>
      </c>
      <c r="H130" s="35">
        <v>45695</v>
      </c>
      <c r="I130" s="22" t="s">
        <v>153</v>
      </c>
      <c r="J130" s="40">
        <v>600</v>
      </c>
      <c r="K130" s="35" t="s">
        <v>23</v>
      </c>
      <c r="L130" s="21"/>
    </row>
    <row r="131" s="6" customFormat="1" ht="34" customHeight="1" spans="1:12">
      <c r="A131" s="21">
        <v>127</v>
      </c>
      <c r="B131" s="22" t="s">
        <v>212</v>
      </c>
      <c r="C131" s="22" t="s">
        <v>215</v>
      </c>
      <c r="D131" s="22" t="s">
        <v>218</v>
      </c>
      <c r="E131" s="22" t="s">
        <v>18</v>
      </c>
      <c r="F131" s="22" t="s">
        <v>19</v>
      </c>
      <c r="G131" s="22" t="s">
        <v>63</v>
      </c>
      <c r="H131" s="35">
        <v>45693</v>
      </c>
      <c r="I131" s="22" t="s">
        <v>153</v>
      </c>
      <c r="J131" s="40">
        <v>800</v>
      </c>
      <c r="K131" s="35" t="s">
        <v>23</v>
      </c>
      <c r="L131" s="21"/>
    </row>
    <row r="132" s="6" customFormat="1" ht="34" customHeight="1" spans="1:12">
      <c r="A132" s="21">
        <v>128</v>
      </c>
      <c r="B132" s="22" t="s">
        <v>212</v>
      </c>
      <c r="C132" s="22" t="s">
        <v>215</v>
      </c>
      <c r="D132" s="22" t="s">
        <v>219</v>
      </c>
      <c r="E132" s="22" t="s">
        <v>18</v>
      </c>
      <c r="F132" s="22" t="s">
        <v>19</v>
      </c>
      <c r="G132" s="22" t="s">
        <v>63</v>
      </c>
      <c r="H132" s="35">
        <v>45693</v>
      </c>
      <c r="I132" s="22" t="s">
        <v>153</v>
      </c>
      <c r="J132" s="40">
        <v>800</v>
      </c>
      <c r="K132" s="35" t="s">
        <v>23</v>
      </c>
      <c r="L132" s="21"/>
    </row>
    <row r="133" s="6" customFormat="1" ht="34" customHeight="1" spans="1:12">
      <c r="A133" s="21">
        <v>129</v>
      </c>
      <c r="B133" s="22" t="s">
        <v>212</v>
      </c>
      <c r="C133" s="22" t="s">
        <v>215</v>
      </c>
      <c r="D133" s="22" t="s">
        <v>220</v>
      </c>
      <c r="E133" s="22" t="s">
        <v>18</v>
      </c>
      <c r="F133" s="22" t="s">
        <v>19</v>
      </c>
      <c r="G133" s="22" t="s">
        <v>199</v>
      </c>
      <c r="H133" s="35">
        <v>45778</v>
      </c>
      <c r="I133" s="22" t="s">
        <v>53</v>
      </c>
      <c r="J133" s="40">
        <v>800</v>
      </c>
      <c r="K133" s="35" t="s">
        <v>23</v>
      </c>
      <c r="L133" s="21"/>
    </row>
    <row r="134" s="6" customFormat="1" ht="34" customHeight="1" spans="1:12">
      <c r="A134" s="21">
        <v>130</v>
      </c>
      <c r="B134" s="22" t="s">
        <v>212</v>
      </c>
      <c r="C134" s="22" t="s">
        <v>215</v>
      </c>
      <c r="D134" s="22" t="s">
        <v>221</v>
      </c>
      <c r="E134" s="22" t="s">
        <v>18</v>
      </c>
      <c r="F134" s="22" t="s">
        <v>19</v>
      </c>
      <c r="G134" s="22" t="s">
        <v>28</v>
      </c>
      <c r="H134" s="35">
        <v>45769</v>
      </c>
      <c r="I134" s="40" t="s">
        <v>163</v>
      </c>
      <c r="J134" s="40">
        <v>800</v>
      </c>
      <c r="K134" s="35" t="s">
        <v>23</v>
      </c>
      <c r="L134" s="21"/>
    </row>
    <row r="135" s="6" customFormat="1" ht="34" customHeight="1" spans="1:12">
      <c r="A135" s="21">
        <v>131</v>
      </c>
      <c r="B135" s="22" t="s">
        <v>212</v>
      </c>
      <c r="C135" s="22" t="s">
        <v>215</v>
      </c>
      <c r="D135" s="22" t="s">
        <v>222</v>
      </c>
      <c r="E135" s="22" t="s">
        <v>18</v>
      </c>
      <c r="F135" s="22" t="s">
        <v>19</v>
      </c>
      <c r="G135" s="22" t="s">
        <v>20</v>
      </c>
      <c r="H135" s="35">
        <v>45687</v>
      </c>
      <c r="I135" s="40" t="s">
        <v>153</v>
      </c>
      <c r="J135" s="40">
        <v>600</v>
      </c>
      <c r="K135" s="35" t="s">
        <v>23</v>
      </c>
      <c r="L135" s="21"/>
    </row>
    <row r="136" s="6" customFormat="1" ht="34" customHeight="1" spans="1:12">
      <c r="A136" s="21">
        <v>132</v>
      </c>
      <c r="B136" s="22" t="s">
        <v>212</v>
      </c>
      <c r="C136" s="22" t="s">
        <v>215</v>
      </c>
      <c r="D136" s="22" t="s">
        <v>223</v>
      </c>
      <c r="E136" s="22" t="s">
        <v>18</v>
      </c>
      <c r="F136" s="22" t="s">
        <v>19</v>
      </c>
      <c r="G136" s="22" t="s">
        <v>20</v>
      </c>
      <c r="H136" s="35">
        <v>45705</v>
      </c>
      <c r="I136" s="40" t="s">
        <v>153</v>
      </c>
      <c r="J136" s="40">
        <v>600</v>
      </c>
      <c r="K136" s="35" t="s">
        <v>23</v>
      </c>
      <c r="L136" s="21"/>
    </row>
    <row r="137" s="6" customFormat="1" ht="34" customHeight="1" spans="1:12">
      <c r="A137" s="21">
        <v>133</v>
      </c>
      <c r="B137" s="22" t="s">
        <v>212</v>
      </c>
      <c r="C137" s="22" t="s">
        <v>224</v>
      </c>
      <c r="D137" s="22" t="s">
        <v>225</v>
      </c>
      <c r="E137" s="22" t="s">
        <v>18</v>
      </c>
      <c r="F137" s="22" t="s">
        <v>19</v>
      </c>
      <c r="G137" s="22" t="s">
        <v>20</v>
      </c>
      <c r="H137" s="41">
        <v>45758</v>
      </c>
      <c r="I137" s="48" t="s">
        <v>133</v>
      </c>
      <c r="J137" s="40">
        <f>IF(F137="是",VLOOKUP(G137,[17]Sheet2!A:C,3,FALSE),VLOOKUP(G137,[17]Sheet2!A:B,2,FALSE))</f>
        <v>600</v>
      </c>
      <c r="K137" s="35" t="s">
        <v>23</v>
      </c>
      <c r="L137" s="21"/>
    </row>
    <row r="138" s="6" customFormat="1" ht="34" customHeight="1" spans="1:12">
      <c r="A138" s="21">
        <v>134</v>
      </c>
      <c r="B138" s="22" t="s">
        <v>212</v>
      </c>
      <c r="C138" s="22" t="s">
        <v>224</v>
      </c>
      <c r="D138" s="22" t="s">
        <v>226</v>
      </c>
      <c r="E138" s="22" t="s">
        <v>18</v>
      </c>
      <c r="F138" s="22" t="s">
        <v>19</v>
      </c>
      <c r="G138" s="22" t="s">
        <v>20</v>
      </c>
      <c r="H138" s="41">
        <v>45748</v>
      </c>
      <c r="I138" s="48" t="s">
        <v>133</v>
      </c>
      <c r="J138" s="40">
        <f>IF(F138="是",VLOOKUP(G138,[17]Sheet2!A:C,3,FALSE),VLOOKUP(G138,[17]Sheet2!A:B,2,FALSE))</f>
        <v>600</v>
      </c>
      <c r="K138" s="35" t="s">
        <v>23</v>
      </c>
      <c r="L138" s="21"/>
    </row>
    <row r="139" s="6" customFormat="1" ht="34" customHeight="1" spans="1:12">
      <c r="A139" s="21">
        <v>135</v>
      </c>
      <c r="B139" s="22" t="s">
        <v>212</v>
      </c>
      <c r="C139" s="22" t="s">
        <v>224</v>
      </c>
      <c r="D139" s="22" t="s">
        <v>227</v>
      </c>
      <c r="E139" s="22" t="s">
        <v>18</v>
      </c>
      <c r="F139" s="22" t="s">
        <v>19</v>
      </c>
      <c r="G139" s="22" t="s">
        <v>20</v>
      </c>
      <c r="H139" s="41">
        <v>45689</v>
      </c>
      <c r="I139" s="48" t="s">
        <v>131</v>
      </c>
      <c r="J139" s="40">
        <f>IF(F139="是",VLOOKUP(G139,[17]Sheet2!A:C,3,FALSE),VLOOKUP(G139,[17]Sheet2!A:B,2,FALSE))</f>
        <v>600</v>
      </c>
      <c r="K139" s="35" t="s">
        <v>23</v>
      </c>
      <c r="L139" s="21"/>
    </row>
    <row r="140" s="6" customFormat="1" ht="34" customHeight="1" spans="1:12">
      <c r="A140" s="21">
        <v>136</v>
      </c>
      <c r="B140" s="22" t="s">
        <v>212</v>
      </c>
      <c r="C140" s="22" t="s">
        <v>224</v>
      </c>
      <c r="D140" s="22" t="s">
        <v>228</v>
      </c>
      <c r="E140" s="22" t="s">
        <v>18</v>
      </c>
      <c r="F140" s="22" t="s">
        <v>19</v>
      </c>
      <c r="G140" s="22" t="s">
        <v>20</v>
      </c>
      <c r="H140" s="41">
        <v>45748</v>
      </c>
      <c r="I140" s="48" t="s">
        <v>133</v>
      </c>
      <c r="J140" s="40">
        <f>IF(F140="是",VLOOKUP(G140,[17]Sheet2!A:C,3,FALSE),VLOOKUP(G140,[17]Sheet2!A:B,2,FALSE))</f>
        <v>600</v>
      </c>
      <c r="K140" s="35" t="s">
        <v>23</v>
      </c>
      <c r="L140" s="21"/>
    </row>
    <row r="141" s="6" customFormat="1" ht="34" customHeight="1" spans="1:12">
      <c r="A141" s="21">
        <v>137</v>
      </c>
      <c r="B141" s="22" t="s">
        <v>212</v>
      </c>
      <c r="C141" s="22" t="s">
        <v>224</v>
      </c>
      <c r="D141" s="22" t="s">
        <v>229</v>
      </c>
      <c r="E141" s="22" t="s">
        <v>18</v>
      </c>
      <c r="F141" s="22" t="s">
        <v>19</v>
      </c>
      <c r="G141" s="22" t="s">
        <v>100</v>
      </c>
      <c r="H141" s="41">
        <v>45778</v>
      </c>
      <c r="I141" s="48" t="s">
        <v>163</v>
      </c>
      <c r="J141" s="40">
        <f>IF(F141="是",VLOOKUP(G141,[17]Sheet2!A:C,3,FALSE),VLOOKUP(G141,[17]Sheet2!A:B,2,FALSE))</f>
        <v>800</v>
      </c>
      <c r="K141" s="35" t="s">
        <v>23</v>
      </c>
      <c r="L141" s="21"/>
    </row>
    <row r="142" s="6" customFormat="1" ht="34" customHeight="1" spans="1:12">
      <c r="A142" s="21">
        <v>138</v>
      </c>
      <c r="B142" s="22" t="s">
        <v>212</v>
      </c>
      <c r="C142" s="22" t="s">
        <v>230</v>
      </c>
      <c r="D142" s="22" t="s">
        <v>231</v>
      </c>
      <c r="E142" s="22" t="s">
        <v>18</v>
      </c>
      <c r="F142" s="22" t="s">
        <v>19</v>
      </c>
      <c r="G142" s="22" t="s">
        <v>20</v>
      </c>
      <c r="H142" s="41">
        <v>45689</v>
      </c>
      <c r="I142" s="40">
        <v>3</v>
      </c>
      <c r="J142" s="40">
        <v>600</v>
      </c>
      <c r="K142" s="35" t="s">
        <v>23</v>
      </c>
      <c r="L142" s="21"/>
    </row>
    <row r="143" s="6" customFormat="1" ht="34" customHeight="1" spans="1:12">
      <c r="A143" s="21">
        <v>139</v>
      </c>
      <c r="B143" s="22" t="s">
        <v>212</v>
      </c>
      <c r="C143" s="22" t="s">
        <v>230</v>
      </c>
      <c r="D143" s="22" t="s">
        <v>232</v>
      </c>
      <c r="E143" s="22" t="s">
        <v>18</v>
      </c>
      <c r="F143" s="22" t="s">
        <v>19</v>
      </c>
      <c r="G143" s="22" t="s">
        <v>20</v>
      </c>
      <c r="H143" s="41">
        <v>45658</v>
      </c>
      <c r="I143" s="40">
        <v>1</v>
      </c>
      <c r="J143" s="40">
        <v>600</v>
      </c>
      <c r="K143" s="35" t="s">
        <v>23</v>
      </c>
      <c r="L143" s="21"/>
    </row>
    <row r="144" s="6" customFormat="1" ht="34" customHeight="1" spans="1:12">
      <c r="A144" s="21">
        <v>140</v>
      </c>
      <c r="B144" s="22" t="s">
        <v>212</v>
      </c>
      <c r="C144" s="22" t="s">
        <v>230</v>
      </c>
      <c r="D144" s="22" t="s">
        <v>233</v>
      </c>
      <c r="E144" s="22" t="s">
        <v>18</v>
      </c>
      <c r="F144" s="22" t="s">
        <v>19</v>
      </c>
      <c r="G144" s="22" t="s">
        <v>20</v>
      </c>
      <c r="H144" s="41">
        <v>45658</v>
      </c>
      <c r="I144" s="40">
        <v>1</v>
      </c>
      <c r="J144" s="40">
        <v>600</v>
      </c>
      <c r="K144" s="35" t="s">
        <v>23</v>
      </c>
      <c r="L144" s="21"/>
    </row>
    <row r="145" s="6" customFormat="1" ht="34" customHeight="1" spans="1:12">
      <c r="A145" s="21">
        <v>141</v>
      </c>
      <c r="B145" s="22" t="s">
        <v>212</v>
      </c>
      <c r="C145" s="22" t="s">
        <v>230</v>
      </c>
      <c r="D145" s="22" t="s">
        <v>234</v>
      </c>
      <c r="E145" s="22" t="s">
        <v>18</v>
      </c>
      <c r="F145" s="22" t="s">
        <v>19</v>
      </c>
      <c r="G145" s="22" t="s">
        <v>20</v>
      </c>
      <c r="H145" s="41">
        <v>45689</v>
      </c>
      <c r="I145" s="40">
        <v>3</v>
      </c>
      <c r="J145" s="40">
        <v>600</v>
      </c>
      <c r="K145" s="35" t="s">
        <v>23</v>
      </c>
      <c r="L145" s="21"/>
    </row>
    <row r="146" s="6" customFormat="1" ht="34" customHeight="1" spans="1:12">
      <c r="A146" s="21">
        <v>142</v>
      </c>
      <c r="B146" s="22" t="s">
        <v>212</v>
      </c>
      <c r="C146" s="22" t="s">
        <v>230</v>
      </c>
      <c r="D146" s="22" t="s">
        <v>235</v>
      </c>
      <c r="E146" s="22" t="s">
        <v>18</v>
      </c>
      <c r="F146" s="22" t="s">
        <v>19</v>
      </c>
      <c r="G146" s="22" t="s">
        <v>20</v>
      </c>
      <c r="H146" s="41">
        <v>45748</v>
      </c>
      <c r="I146" s="40">
        <v>5</v>
      </c>
      <c r="J146" s="40">
        <v>600</v>
      </c>
      <c r="K146" s="35" t="s">
        <v>23</v>
      </c>
      <c r="L146" s="21"/>
    </row>
    <row r="147" s="6" customFormat="1" ht="34" customHeight="1" spans="1:12">
      <c r="A147" s="21">
        <v>143</v>
      </c>
      <c r="B147" s="22" t="s">
        <v>212</v>
      </c>
      <c r="C147" s="22" t="s">
        <v>230</v>
      </c>
      <c r="D147" s="22" t="s">
        <v>236</v>
      </c>
      <c r="E147" s="22" t="s">
        <v>18</v>
      </c>
      <c r="F147" s="22" t="s">
        <v>19</v>
      </c>
      <c r="G147" s="22" t="s">
        <v>20</v>
      </c>
      <c r="H147" s="41">
        <v>45689</v>
      </c>
      <c r="I147" s="40">
        <v>3</v>
      </c>
      <c r="J147" s="40">
        <v>600</v>
      </c>
      <c r="K147" s="35" t="s">
        <v>23</v>
      </c>
      <c r="L147" s="21"/>
    </row>
    <row r="148" s="6" customFormat="1" ht="34" customHeight="1" spans="1:12">
      <c r="A148" s="21">
        <v>144</v>
      </c>
      <c r="B148" s="22" t="s">
        <v>212</v>
      </c>
      <c r="C148" s="22" t="s">
        <v>230</v>
      </c>
      <c r="D148" s="22" t="s">
        <v>237</v>
      </c>
      <c r="E148" s="22" t="s">
        <v>18</v>
      </c>
      <c r="F148" s="22" t="s">
        <v>19</v>
      </c>
      <c r="G148" s="22" t="s">
        <v>20</v>
      </c>
      <c r="H148" s="41">
        <v>45689</v>
      </c>
      <c r="I148" s="40">
        <v>3</v>
      </c>
      <c r="J148" s="40">
        <v>600</v>
      </c>
      <c r="K148" s="35" t="s">
        <v>23</v>
      </c>
      <c r="L148" s="21"/>
    </row>
    <row r="149" s="6" customFormat="1" ht="34" customHeight="1" spans="1:12">
      <c r="A149" s="21">
        <v>145</v>
      </c>
      <c r="B149" s="22" t="s">
        <v>212</v>
      </c>
      <c r="C149" s="22" t="s">
        <v>230</v>
      </c>
      <c r="D149" s="22" t="s">
        <v>238</v>
      </c>
      <c r="E149" s="22" t="s">
        <v>18</v>
      </c>
      <c r="F149" s="22" t="s">
        <v>19</v>
      </c>
      <c r="G149" s="22" t="s">
        <v>110</v>
      </c>
      <c r="H149" s="41">
        <v>45689</v>
      </c>
      <c r="I149" s="40">
        <v>3</v>
      </c>
      <c r="J149" s="40">
        <v>600</v>
      </c>
      <c r="K149" s="35" t="s">
        <v>23</v>
      </c>
      <c r="L149" s="21"/>
    </row>
    <row r="150" s="6" customFormat="1" ht="34" customHeight="1" spans="1:12">
      <c r="A150" s="21">
        <v>146</v>
      </c>
      <c r="B150" s="22" t="s">
        <v>212</v>
      </c>
      <c r="C150" s="22" t="s">
        <v>230</v>
      </c>
      <c r="D150" s="22" t="s">
        <v>239</v>
      </c>
      <c r="E150" s="22" t="s">
        <v>18</v>
      </c>
      <c r="F150" s="22" t="s">
        <v>19</v>
      </c>
      <c r="G150" s="22" t="s">
        <v>20</v>
      </c>
      <c r="H150" s="41">
        <v>45689</v>
      </c>
      <c r="I150" s="40">
        <v>3</v>
      </c>
      <c r="J150" s="40">
        <v>600</v>
      </c>
      <c r="K150" s="35" t="s">
        <v>23</v>
      </c>
      <c r="L150" s="21"/>
    </row>
    <row r="151" s="6" customFormat="1" ht="34" customHeight="1" spans="1:12">
      <c r="A151" s="21">
        <v>147</v>
      </c>
      <c r="B151" s="22" t="s">
        <v>212</v>
      </c>
      <c r="C151" s="22" t="s">
        <v>230</v>
      </c>
      <c r="D151" s="22" t="s">
        <v>240</v>
      </c>
      <c r="E151" s="22" t="s">
        <v>18</v>
      </c>
      <c r="F151" s="22" t="s">
        <v>19</v>
      </c>
      <c r="G151" s="22" t="s">
        <v>20</v>
      </c>
      <c r="H151" s="41">
        <v>45689</v>
      </c>
      <c r="I151" s="40">
        <v>3</v>
      </c>
      <c r="J151" s="40">
        <v>600</v>
      </c>
      <c r="K151" s="35" t="s">
        <v>23</v>
      </c>
      <c r="L151" s="21"/>
    </row>
    <row r="152" s="6" customFormat="1" ht="34" customHeight="1" spans="1:12">
      <c r="A152" s="21">
        <v>148</v>
      </c>
      <c r="B152" s="22" t="s">
        <v>212</v>
      </c>
      <c r="C152" s="22" t="s">
        <v>230</v>
      </c>
      <c r="D152" s="22" t="s">
        <v>241</v>
      </c>
      <c r="E152" s="22" t="s">
        <v>18</v>
      </c>
      <c r="F152" s="22" t="s">
        <v>19</v>
      </c>
      <c r="G152" s="22" t="s">
        <v>20</v>
      </c>
      <c r="H152" s="41">
        <v>45717</v>
      </c>
      <c r="I152" s="40">
        <v>4</v>
      </c>
      <c r="J152" s="40">
        <v>600</v>
      </c>
      <c r="K152" s="35" t="s">
        <v>23</v>
      </c>
      <c r="L152" s="21"/>
    </row>
    <row r="153" s="6" customFormat="1" ht="34" customHeight="1" spans="1:12">
      <c r="A153" s="21">
        <v>149</v>
      </c>
      <c r="B153" s="22" t="s">
        <v>212</v>
      </c>
      <c r="C153" s="22" t="s">
        <v>230</v>
      </c>
      <c r="D153" s="22" t="s">
        <v>242</v>
      </c>
      <c r="E153" s="22" t="s">
        <v>18</v>
      </c>
      <c r="F153" s="22" t="s">
        <v>19</v>
      </c>
      <c r="G153" s="22" t="s">
        <v>20</v>
      </c>
      <c r="H153" s="41">
        <v>45689</v>
      </c>
      <c r="I153" s="40">
        <v>3</v>
      </c>
      <c r="J153" s="40">
        <v>600</v>
      </c>
      <c r="K153" s="35" t="s">
        <v>23</v>
      </c>
      <c r="L153" s="21"/>
    </row>
    <row r="154" s="6" customFormat="1" ht="34" customHeight="1" spans="1:12">
      <c r="A154" s="21">
        <v>150</v>
      </c>
      <c r="B154" s="22" t="s">
        <v>212</v>
      </c>
      <c r="C154" s="22" t="s">
        <v>230</v>
      </c>
      <c r="D154" s="22" t="s">
        <v>243</v>
      </c>
      <c r="E154" s="22" t="s">
        <v>18</v>
      </c>
      <c r="F154" s="22" t="s">
        <v>19</v>
      </c>
      <c r="G154" s="22" t="s">
        <v>20</v>
      </c>
      <c r="H154" s="41">
        <v>45689</v>
      </c>
      <c r="I154" s="40">
        <v>3</v>
      </c>
      <c r="J154" s="40">
        <v>600</v>
      </c>
      <c r="K154" s="35" t="s">
        <v>23</v>
      </c>
      <c r="L154" s="21"/>
    </row>
    <row r="155" s="6" customFormat="1" ht="34" customHeight="1" spans="1:12">
      <c r="A155" s="21">
        <v>151</v>
      </c>
      <c r="B155" s="22" t="s">
        <v>212</v>
      </c>
      <c r="C155" s="22" t="s">
        <v>244</v>
      </c>
      <c r="D155" s="22" t="s">
        <v>245</v>
      </c>
      <c r="E155" s="45" t="s">
        <v>18</v>
      </c>
      <c r="F155" s="22" t="s">
        <v>19</v>
      </c>
      <c r="G155" s="22" t="s">
        <v>20</v>
      </c>
      <c r="H155" s="46">
        <v>45689</v>
      </c>
      <c r="I155" s="40" t="s">
        <v>131</v>
      </c>
      <c r="J155" s="40">
        <f>IF(F155="是",VLOOKUP(G155,[18]Sheet2!A:C,3,FALSE),VLOOKUP(G155,[18]Sheet2!A:B,2,FALSE))</f>
        <v>600</v>
      </c>
      <c r="K155" s="35" t="s">
        <v>23</v>
      </c>
      <c r="L155" s="21"/>
    </row>
    <row r="156" s="6" customFormat="1" ht="34" customHeight="1" spans="1:12">
      <c r="A156" s="21">
        <v>152</v>
      </c>
      <c r="B156" s="22" t="s">
        <v>212</v>
      </c>
      <c r="C156" s="22" t="s">
        <v>244</v>
      </c>
      <c r="D156" s="22" t="s">
        <v>246</v>
      </c>
      <c r="E156" s="45" t="s">
        <v>18</v>
      </c>
      <c r="F156" s="22" t="s">
        <v>19</v>
      </c>
      <c r="G156" s="22" t="s">
        <v>247</v>
      </c>
      <c r="H156" s="46">
        <v>45689</v>
      </c>
      <c r="I156" s="40" t="s">
        <v>131</v>
      </c>
      <c r="J156" s="40">
        <f>IF(F156="是",VLOOKUP(G156,[18]Sheet2!A:C,3,FALSE),VLOOKUP(G156,[18]Sheet2!A:B,2,FALSE))</f>
        <v>800</v>
      </c>
      <c r="K156" s="35" t="s">
        <v>23</v>
      </c>
      <c r="L156" s="21"/>
    </row>
    <row r="157" s="6" customFormat="1" ht="34" customHeight="1" spans="1:12">
      <c r="A157" s="21">
        <v>153</v>
      </c>
      <c r="B157" s="22" t="s">
        <v>212</v>
      </c>
      <c r="C157" s="22" t="s">
        <v>244</v>
      </c>
      <c r="D157" s="22" t="s">
        <v>248</v>
      </c>
      <c r="E157" s="45" t="s">
        <v>18</v>
      </c>
      <c r="F157" s="22" t="s">
        <v>19</v>
      </c>
      <c r="G157" s="22" t="s">
        <v>20</v>
      </c>
      <c r="H157" s="46">
        <v>45689</v>
      </c>
      <c r="I157" s="40" t="s">
        <v>131</v>
      </c>
      <c r="J157" s="40">
        <f>IF(F157="是",VLOOKUP(G157,[18]Sheet2!A:C,3,FALSE),VLOOKUP(G157,[18]Sheet2!A:B,2,FALSE))</f>
        <v>600</v>
      </c>
      <c r="K157" s="35" t="s">
        <v>23</v>
      </c>
      <c r="L157" s="21"/>
    </row>
    <row r="158" s="6" customFormat="1" ht="34" customHeight="1" spans="1:12">
      <c r="A158" s="21">
        <v>154</v>
      </c>
      <c r="B158" s="22" t="s">
        <v>212</v>
      </c>
      <c r="C158" s="22" t="s">
        <v>244</v>
      </c>
      <c r="D158" s="22" t="s">
        <v>249</v>
      </c>
      <c r="E158" s="45" t="s">
        <v>18</v>
      </c>
      <c r="F158" s="22" t="s">
        <v>19</v>
      </c>
      <c r="G158" s="22" t="s">
        <v>20</v>
      </c>
      <c r="H158" s="46">
        <v>45689</v>
      </c>
      <c r="I158" s="40" t="s">
        <v>131</v>
      </c>
      <c r="J158" s="40">
        <f>IF(F158="是",VLOOKUP(G158,[18]Sheet2!A:C,3,FALSE),VLOOKUP(G158,[18]Sheet2!A:B,2,FALSE))</f>
        <v>600</v>
      </c>
      <c r="K158" s="35" t="s">
        <v>23</v>
      </c>
      <c r="L158" s="21"/>
    </row>
    <row r="159" s="6" customFormat="1" ht="34" customHeight="1" spans="1:12">
      <c r="A159" s="21">
        <v>155</v>
      </c>
      <c r="B159" s="22" t="s">
        <v>212</v>
      </c>
      <c r="C159" s="22" t="s">
        <v>244</v>
      </c>
      <c r="D159" s="22" t="s">
        <v>250</v>
      </c>
      <c r="E159" s="45" t="s">
        <v>18</v>
      </c>
      <c r="F159" s="22" t="s">
        <v>19</v>
      </c>
      <c r="G159" s="22" t="s">
        <v>20</v>
      </c>
      <c r="H159" s="46">
        <v>45689</v>
      </c>
      <c r="I159" s="40" t="s">
        <v>131</v>
      </c>
      <c r="J159" s="40">
        <f>IF(F159="是",VLOOKUP(G159,[18]Sheet2!A:C,3,FALSE),VLOOKUP(G159,[18]Sheet2!A:B,2,FALSE))</f>
        <v>600</v>
      </c>
      <c r="K159" s="35" t="s">
        <v>23</v>
      </c>
      <c r="L159" s="21"/>
    </row>
    <row r="160" s="6" customFormat="1" ht="34" customHeight="1" spans="1:12">
      <c r="A160" s="21">
        <v>156</v>
      </c>
      <c r="B160" s="22" t="s">
        <v>212</v>
      </c>
      <c r="C160" s="22" t="s">
        <v>244</v>
      </c>
      <c r="D160" s="22" t="s">
        <v>251</v>
      </c>
      <c r="E160" s="45" t="s">
        <v>18</v>
      </c>
      <c r="F160" s="22" t="s">
        <v>19</v>
      </c>
      <c r="G160" s="22" t="s">
        <v>20</v>
      </c>
      <c r="H160" s="46">
        <v>45748</v>
      </c>
      <c r="I160" s="40" t="s">
        <v>133</v>
      </c>
      <c r="J160" s="40">
        <f>IF(F160="是",VLOOKUP(G160,[18]Sheet2!A:C,3,FALSE),VLOOKUP(G160,[18]Sheet2!A:B,2,FALSE))</f>
        <v>600</v>
      </c>
      <c r="K160" s="35" t="s">
        <v>23</v>
      </c>
      <c r="L160" s="21"/>
    </row>
    <row r="161" s="6" customFormat="1" ht="34" customHeight="1" spans="1:12">
      <c r="A161" s="21">
        <v>157</v>
      </c>
      <c r="B161" s="22" t="s">
        <v>212</v>
      </c>
      <c r="C161" s="22" t="s">
        <v>244</v>
      </c>
      <c r="D161" s="22" t="s">
        <v>252</v>
      </c>
      <c r="E161" s="45" t="s">
        <v>18</v>
      </c>
      <c r="F161" s="22" t="s">
        <v>19</v>
      </c>
      <c r="G161" s="22" t="s">
        <v>20</v>
      </c>
      <c r="H161" s="46">
        <v>45717</v>
      </c>
      <c r="I161" s="40" t="s">
        <v>153</v>
      </c>
      <c r="J161" s="40">
        <v>600</v>
      </c>
      <c r="K161" s="35" t="s">
        <v>23</v>
      </c>
      <c r="L161" s="21"/>
    </row>
    <row r="162" s="6" customFormat="1" ht="34" customHeight="1" spans="1:12">
      <c r="A162" s="21">
        <v>158</v>
      </c>
      <c r="B162" s="22" t="s">
        <v>212</v>
      </c>
      <c r="C162" s="22" t="s">
        <v>244</v>
      </c>
      <c r="D162" s="22" t="s">
        <v>253</v>
      </c>
      <c r="E162" s="45" t="s">
        <v>18</v>
      </c>
      <c r="F162" s="22" t="s">
        <v>19</v>
      </c>
      <c r="G162" s="22" t="s">
        <v>20</v>
      </c>
      <c r="H162" s="46">
        <v>45689</v>
      </c>
      <c r="I162" s="40" t="s">
        <v>131</v>
      </c>
      <c r="J162" s="40">
        <f>IF(F162="是",VLOOKUP(G162,[18]Sheet2!A:C,3,FALSE),VLOOKUP(G162,[18]Sheet2!A:B,2,FALSE))</f>
        <v>600</v>
      </c>
      <c r="K162" s="35" t="s">
        <v>23</v>
      </c>
      <c r="L162" s="21"/>
    </row>
    <row r="163" s="6" customFormat="1" ht="34" customHeight="1" spans="1:12">
      <c r="A163" s="21">
        <v>159</v>
      </c>
      <c r="B163" s="22" t="s">
        <v>212</v>
      </c>
      <c r="C163" s="22" t="s">
        <v>244</v>
      </c>
      <c r="D163" s="22" t="s">
        <v>254</v>
      </c>
      <c r="E163" s="45" t="s">
        <v>18</v>
      </c>
      <c r="F163" s="22" t="s">
        <v>19</v>
      </c>
      <c r="G163" s="22" t="s">
        <v>20</v>
      </c>
      <c r="H163" s="46">
        <v>45717</v>
      </c>
      <c r="I163" s="40" t="s">
        <v>153</v>
      </c>
      <c r="J163" s="40">
        <v>600</v>
      </c>
      <c r="K163" s="35" t="s">
        <v>23</v>
      </c>
      <c r="L163" s="21"/>
    </row>
    <row r="164" s="6" customFormat="1" ht="34" customHeight="1" spans="1:12">
      <c r="A164" s="21">
        <v>160</v>
      </c>
      <c r="B164" s="22" t="s">
        <v>212</v>
      </c>
      <c r="C164" s="22" t="s">
        <v>244</v>
      </c>
      <c r="D164" s="22" t="s">
        <v>255</v>
      </c>
      <c r="E164" s="45" t="s">
        <v>18</v>
      </c>
      <c r="F164" s="22" t="s">
        <v>19</v>
      </c>
      <c r="G164" s="22" t="s">
        <v>20</v>
      </c>
      <c r="H164" s="46">
        <v>45689</v>
      </c>
      <c r="I164" s="40" t="s">
        <v>131</v>
      </c>
      <c r="J164" s="40">
        <f>IF(F164="是",VLOOKUP(G164,[18]Sheet2!A:C,3,FALSE),VLOOKUP(G164,[18]Sheet2!A:B,2,FALSE))</f>
        <v>600</v>
      </c>
      <c r="K164" s="35" t="s">
        <v>23</v>
      </c>
      <c r="L164" s="21"/>
    </row>
    <row r="165" s="6" customFormat="1" ht="34" customHeight="1" spans="1:12">
      <c r="A165" s="21">
        <v>161</v>
      </c>
      <c r="B165" s="22" t="s">
        <v>212</v>
      </c>
      <c r="C165" s="22" t="s">
        <v>244</v>
      </c>
      <c r="D165" s="22" t="s">
        <v>256</v>
      </c>
      <c r="E165" s="45" t="s">
        <v>18</v>
      </c>
      <c r="F165" s="22" t="s">
        <v>19</v>
      </c>
      <c r="G165" s="22" t="s">
        <v>20</v>
      </c>
      <c r="H165" s="46">
        <v>45689</v>
      </c>
      <c r="I165" s="40" t="s">
        <v>131</v>
      </c>
      <c r="J165" s="40">
        <f>IF(F165="是",VLOOKUP(G165,[18]Sheet2!A:C,3,FALSE),VLOOKUP(G165,[18]Sheet2!A:B,2,FALSE))</f>
        <v>600</v>
      </c>
      <c r="K165" s="35" t="s">
        <v>23</v>
      </c>
      <c r="L165" s="21"/>
    </row>
    <row r="166" s="6" customFormat="1" ht="34" customHeight="1" spans="1:12">
      <c r="A166" s="21">
        <v>162</v>
      </c>
      <c r="B166" s="22" t="s">
        <v>212</v>
      </c>
      <c r="C166" s="22" t="s">
        <v>244</v>
      </c>
      <c r="D166" s="22" t="s">
        <v>257</v>
      </c>
      <c r="E166" s="45" t="s">
        <v>18</v>
      </c>
      <c r="F166" s="22" t="s">
        <v>19</v>
      </c>
      <c r="G166" s="22" t="s">
        <v>20</v>
      </c>
      <c r="H166" s="46">
        <v>45778</v>
      </c>
      <c r="I166" s="22" t="s">
        <v>163</v>
      </c>
      <c r="J166" s="40">
        <f>IF(F166="是",VLOOKUP(G166,[18]Sheet2!A:C,3,FALSE),VLOOKUP(G166,[18]Sheet2!A:B,2,FALSE))</f>
        <v>600</v>
      </c>
      <c r="K166" s="35" t="s">
        <v>23</v>
      </c>
      <c r="L166" s="21"/>
    </row>
    <row r="167" s="6" customFormat="1" ht="34" customHeight="1" spans="1:12">
      <c r="A167" s="21">
        <v>163</v>
      </c>
      <c r="B167" s="22" t="s">
        <v>212</v>
      </c>
      <c r="C167" s="22" t="s">
        <v>244</v>
      </c>
      <c r="D167" s="22" t="s">
        <v>258</v>
      </c>
      <c r="E167" s="45" t="s">
        <v>18</v>
      </c>
      <c r="F167" s="22" t="s">
        <v>19</v>
      </c>
      <c r="G167" s="22" t="s">
        <v>259</v>
      </c>
      <c r="H167" s="46">
        <v>45689</v>
      </c>
      <c r="I167" s="40" t="s">
        <v>131</v>
      </c>
      <c r="J167" s="40">
        <f>IF(F167="是",VLOOKUP(G167,[18]Sheet2!A:C,3,FALSE),VLOOKUP(G167,[18]Sheet2!A:B,2,FALSE))</f>
        <v>800</v>
      </c>
      <c r="K167" s="35" t="s">
        <v>23</v>
      </c>
      <c r="L167" s="21"/>
    </row>
    <row r="168" s="6" customFormat="1" ht="34" customHeight="1" spans="1:12">
      <c r="A168" s="21">
        <v>164</v>
      </c>
      <c r="B168" s="22" t="s">
        <v>212</v>
      </c>
      <c r="C168" s="22" t="s">
        <v>244</v>
      </c>
      <c r="D168" s="22" t="s">
        <v>260</v>
      </c>
      <c r="E168" s="45" t="s">
        <v>18</v>
      </c>
      <c r="F168" s="22" t="s">
        <v>19</v>
      </c>
      <c r="G168" s="22" t="s">
        <v>259</v>
      </c>
      <c r="H168" s="46">
        <v>45748</v>
      </c>
      <c r="I168" s="40" t="s">
        <v>133</v>
      </c>
      <c r="J168" s="40">
        <f>IF(F168="是",VLOOKUP(G168,[18]Sheet2!A:C,3,FALSE),VLOOKUP(G168,[18]Sheet2!A:B,2,FALSE))</f>
        <v>800</v>
      </c>
      <c r="K168" s="35" t="s">
        <v>23</v>
      </c>
      <c r="L168" s="21"/>
    </row>
    <row r="169" s="6" customFormat="1" ht="34" customHeight="1" spans="1:12">
      <c r="A169" s="21">
        <v>165</v>
      </c>
      <c r="B169" s="22" t="s">
        <v>212</v>
      </c>
      <c r="C169" s="22" t="s">
        <v>244</v>
      </c>
      <c r="D169" s="22" t="s">
        <v>261</v>
      </c>
      <c r="E169" s="45" t="s">
        <v>18</v>
      </c>
      <c r="F169" s="22" t="s">
        <v>19</v>
      </c>
      <c r="G169" s="22" t="s">
        <v>20</v>
      </c>
      <c r="H169" s="46">
        <v>45717</v>
      </c>
      <c r="I169" s="40" t="s">
        <v>153</v>
      </c>
      <c r="J169" s="40">
        <f>IF(F169="是",VLOOKUP(G169,[18]Sheet2!A:C,3,FALSE),VLOOKUP(G169,[18]Sheet2!A:B,2,FALSE))</f>
        <v>600</v>
      </c>
      <c r="K169" s="35" t="s">
        <v>23</v>
      </c>
      <c r="L169" s="21"/>
    </row>
    <row r="170" s="6" customFormat="1" ht="34" customHeight="1" spans="1:12">
      <c r="A170" s="21">
        <v>166</v>
      </c>
      <c r="B170" s="22" t="s">
        <v>212</v>
      </c>
      <c r="C170" s="22" t="s">
        <v>244</v>
      </c>
      <c r="D170" s="22" t="s">
        <v>262</v>
      </c>
      <c r="E170" s="45" t="s">
        <v>18</v>
      </c>
      <c r="F170" s="22" t="s">
        <v>19</v>
      </c>
      <c r="G170" s="22" t="s">
        <v>104</v>
      </c>
      <c r="H170" s="46">
        <v>45717</v>
      </c>
      <c r="I170" s="40" t="s">
        <v>153</v>
      </c>
      <c r="J170" s="40">
        <f>IF(F170="是",VLOOKUP(G170,[18]Sheet2!A:C,3,FALSE),VLOOKUP(G170,[18]Sheet2!A:B,2,FALSE))</f>
        <v>800</v>
      </c>
      <c r="K170" s="35" t="s">
        <v>23</v>
      </c>
      <c r="L170" s="21"/>
    </row>
    <row r="171" s="6" customFormat="1" ht="34" customHeight="1" spans="1:12">
      <c r="A171" s="21">
        <v>167</v>
      </c>
      <c r="B171" s="22" t="s">
        <v>212</v>
      </c>
      <c r="C171" s="22" t="s">
        <v>244</v>
      </c>
      <c r="D171" s="22" t="s">
        <v>263</v>
      </c>
      <c r="E171" s="45" t="s">
        <v>18</v>
      </c>
      <c r="F171" s="22" t="s">
        <v>19</v>
      </c>
      <c r="G171" s="22" t="s">
        <v>20</v>
      </c>
      <c r="H171" s="41">
        <v>45348</v>
      </c>
      <c r="I171" s="40" t="s">
        <v>131</v>
      </c>
      <c r="J171" s="40">
        <v>600</v>
      </c>
      <c r="K171" s="35" t="s">
        <v>23</v>
      </c>
      <c r="L171" s="21"/>
    </row>
    <row r="172" s="6" customFormat="1" ht="34" customHeight="1" spans="1:12">
      <c r="A172" s="21">
        <v>168</v>
      </c>
      <c r="B172" s="22" t="s">
        <v>212</v>
      </c>
      <c r="C172" s="22" t="s">
        <v>244</v>
      </c>
      <c r="D172" s="22" t="s">
        <v>264</v>
      </c>
      <c r="E172" s="45" t="s">
        <v>18</v>
      </c>
      <c r="F172" s="22" t="s">
        <v>19</v>
      </c>
      <c r="G172" s="22" t="s">
        <v>20</v>
      </c>
      <c r="H172" s="46">
        <v>45689</v>
      </c>
      <c r="I172" s="40" t="s">
        <v>131</v>
      </c>
      <c r="J172" s="40">
        <v>600</v>
      </c>
      <c r="K172" s="35" t="s">
        <v>23</v>
      </c>
      <c r="L172" s="21"/>
    </row>
    <row r="173" s="6" customFormat="1" ht="34" customHeight="1" spans="1:12">
      <c r="A173" s="21">
        <v>169</v>
      </c>
      <c r="B173" s="22" t="s">
        <v>212</v>
      </c>
      <c r="C173" s="22" t="s">
        <v>244</v>
      </c>
      <c r="D173" s="22" t="s">
        <v>265</v>
      </c>
      <c r="E173" s="45" t="s">
        <v>18</v>
      </c>
      <c r="F173" s="22" t="s">
        <v>19</v>
      </c>
      <c r="G173" s="22" t="s">
        <v>20</v>
      </c>
      <c r="H173" s="46">
        <v>45726</v>
      </c>
      <c r="I173" s="40" t="s">
        <v>153</v>
      </c>
      <c r="J173" s="40">
        <v>600</v>
      </c>
      <c r="K173" s="35" t="s">
        <v>23</v>
      </c>
      <c r="L173" s="21"/>
    </row>
    <row r="174" s="6" customFormat="1" ht="34" customHeight="1" spans="1:12">
      <c r="A174" s="21">
        <v>170</v>
      </c>
      <c r="B174" s="22" t="s">
        <v>212</v>
      </c>
      <c r="C174" s="22" t="s">
        <v>244</v>
      </c>
      <c r="D174" s="22" t="s">
        <v>266</v>
      </c>
      <c r="E174" s="45" t="s">
        <v>18</v>
      </c>
      <c r="F174" s="22" t="s">
        <v>19</v>
      </c>
      <c r="G174" s="22" t="s">
        <v>20</v>
      </c>
      <c r="H174" s="46">
        <v>45748</v>
      </c>
      <c r="I174" s="40" t="s">
        <v>133</v>
      </c>
      <c r="J174" s="40">
        <v>600</v>
      </c>
      <c r="K174" s="35" t="s">
        <v>23</v>
      </c>
      <c r="L174" s="21"/>
    </row>
    <row r="175" s="6" customFormat="1" ht="34" customHeight="1" spans="1:12">
      <c r="A175" s="21">
        <v>171</v>
      </c>
      <c r="B175" s="22" t="s">
        <v>212</v>
      </c>
      <c r="C175" s="22" t="s">
        <v>244</v>
      </c>
      <c r="D175" s="22" t="s">
        <v>267</v>
      </c>
      <c r="E175" s="45" t="s">
        <v>18</v>
      </c>
      <c r="F175" s="22" t="s">
        <v>19</v>
      </c>
      <c r="G175" s="22" t="s">
        <v>20</v>
      </c>
      <c r="H175" s="46">
        <v>45689</v>
      </c>
      <c r="I175" s="40" t="s">
        <v>131</v>
      </c>
      <c r="J175" s="40">
        <v>600</v>
      </c>
      <c r="K175" s="35" t="s">
        <v>23</v>
      </c>
      <c r="L175" s="21"/>
    </row>
    <row r="176" s="6" customFormat="1" ht="34" customHeight="1" spans="1:12">
      <c r="A176" s="21">
        <v>172</v>
      </c>
      <c r="B176" s="22" t="s">
        <v>212</v>
      </c>
      <c r="C176" s="22" t="s">
        <v>244</v>
      </c>
      <c r="D176" s="22" t="s">
        <v>268</v>
      </c>
      <c r="E176" s="45" t="s">
        <v>18</v>
      </c>
      <c r="F176" s="22" t="s">
        <v>19</v>
      </c>
      <c r="G176" s="22" t="s">
        <v>20</v>
      </c>
      <c r="H176" s="46">
        <v>45689</v>
      </c>
      <c r="I176" s="40" t="s">
        <v>131</v>
      </c>
      <c r="J176" s="40">
        <v>600</v>
      </c>
      <c r="K176" s="35" t="s">
        <v>23</v>
      </c>
      <c r="L176" s="21"/>
    </row>
    <row r="177" s="6" customFormat="1" ht="34" customHeight="1" spans="1:12">
      <c r="A177" s="21">
        <v>173</v>
      </c>
      <c r="B177" s="22" t="s">
        <v>212</v>
      </c>
      <c r="C177" s="22" t="s">
        <v>244</v>
      </c>
      <c r="D177" s="22" t="s">
        <v>269</v>
      </c>
      <c r="E177" s="45" t="s">
        <v>18</v>
      </c>
      <c r="F177" s="22" t="s">
        <v>19</v>
      </c>
      <c r="G177" s="22" t="s">
        <v>20</v>
      </c>
      <c r="H177" s="46">
        <v>45689</v>
      </c>
      <c r="I177" s="40" t="s">
        <v>131</v>
      </c>
      <c r="J177" s="40">
        <v>600</v>
      </c>
      <c r="K177" s="35" t="s">
        <v>23</v>
      </c>
      <c r="L177" s="21"/>
    </row>
    <row r="178" s="6" customFormat="1" ht="34" customHeight="1" spans="1:12">
      <c r="A178" s="21">
        <v>174</v>
      </c>
      <c r="B178" s="22" t="s">
        <v>212</v>
      </c>
      <c r="C178" s="22" t="s">
        <v>244</v>
      </c>
      <c r="D178" s="22" t="s">
        <v>270</v>
      </c>
      <c r="E178" s="45" t="s">
        <v>18</v>
      </c>
      <c r="F178" s="22" t="s">
        <v>19</v>
      </c>
      <c r="G178" s="22" t="s">
        <v>20</v>
      </c>
      <c r="H178" s="46">
        <v>45689</v>
      </c>
      <c r="I178" s="40" t="s">
        <v>131</v>
      </c>
      <c r="J178" s="40">
        <v>600</v>
      </c>
      <c r="K178" s="35" t="s">
        <v>23</v>
      </c>
      <c r="L178" s="21"/>
    </row>
    <row r="179" s="6" customFormat="1" ht="34" customHeight="1" spans="1:12">
      <c r="A179" s="21">
        <v>175</v>
      </c>
      <c r="B179" s="22" t="s">
        <v>212</v>
      </c>
      <c r="C179" s="22" t="s">
        <v>271</v>
      </c>
      <c r="D179" s="22" t="s">
        <v>272</v>
      </c>
      <c r="E179" s="45" t="s">
        <v>18</v>
      </c>
      <c r="F179" s="22" t="s">
        <v>19</v>
      </c>
      <c r="G179" s="22" t="s">
        <v>20</v>
      </c>
      <c r="H179" s="35" t="s">
        <v>32</v>
      </c>
      <c r="I179" s="22" t="s">
        <v>153</v>
      </c>
      <c r="J179" s="40">
        <f>IF(F179="是",VLOOKUP(G179,[19]Sheet2!A:C,3,FALSE),VLOOKUP(G179,[19]Sheet2!A:B,2,FALSE))</f>
        <v>600</v>
      </c>
      <c r="K179" s="35" t="s">
        <v>23</v>
      </c>
      <c r="L179" s="21"/>
    </row>
    <row r="180" s="6" customFormat="1" ht="34" customHeight="1" spans="1:12">
      <c r="A180" s="21">
        <v>176</v>
      </c>
      <c r="B180" s="22" t="s">
        <v>212</v>
      </c>
      <c r="C180" s="22" t="s">
        <v>271</v>
      </c>
      <c r="D180" s="22" t="s">
        <v>273</v>
      </c>
      <c r="E180" s="45" t="s">
        <v>18</v>
      </c>
      <c r="F180" s="22" t="s">
        <v>19</v>
      </c>
      <c r="G180" s="22" t="s">
        <v>20</v>
      </c>
      <c r="H180" s="35" t="s">
        <v>32</v>
      </c>
      <c r="I180" s="22" t="s">
        <v>153</v>
      </c>
      <c r="J180" s="40">
        <f>IF(F180="是",VLOOKUP(G180,[19]Sheet2!A:C,3,FALSE),VLOOKUP(G180,[19]Sheet2!A:B,2,FALSE))</f>
        <v>600</v>
      </c>
      <c r="K180" s="35" t="s">
        <v>23</v>
      </c>
      <c r="L180" s="21"/>
    </row>
    <row r="181" s="6" customFormat="1" ht="34" customHeight="1" spans="1:12">
      <c r="A181" s="21">
        <v>177</v>
      </c>
      <c r="B181" s="22" t="s">
        <v>212</v>
      </c>
      <c r="C181" s="22" t="s">
        <v>271</v>
      </c>
      <c r="D181" s="22" t="s">
        <v>274</v>
      </c>
      <c r="E181" s="45" t="s">
        <v>18</v>
      </c>
      <c r="F181" s="22" t="s">
        <v>19</v>
      </c>
      <c r="G181" s="22" t="s">
        <v>20</v>
      </c>
      <c r="H181" s="35" t="s">
        <v>32</v>
      </c>
      <c r="I181" s="22" t="s">
        <v>153</v>
      </c>
      <c r="J181" s="40">
        <f>IF(F181="是",VLOOKUP(G181,[19]Sheet2!A:C,3,FALSE),VLOOKUP(G181,[19]Sheet2!A:B,2,FALSE))</f>
        <v>600</v>
      </c>
      <c r="K181" s="35" t="s">
        <v>23</v>
      </c>
      <c r="L181" s="21"/>
    </row>
    <row r="182" s="6" customFormat="1" ht="34" customHeight="1" spans="1:12">
      <c r="A182" s="21">
        <v>178</v>
      </c>
      <c r="B182" s="22" t="s">
        <v>212</v>
      </c>
      <c r="C182" s="22" t="s">
        <v>271</v>
      </c>
      <c r="D182" s="22" t="s">
        <v>275</v>
      </c>
      <c r="E182" s="45" t="s">
        <v>18</v>
      </c>
      <c r="F182" s="22" t="s">
        <v>19</v>
      </c>
      <c r="G182" s="22" t="s">
        <v>20</v>
      </c>
      <c r="H182" s="35" t="s">
        <v>32</v>
      </c>
      <c r="I182" s="22" t="s">
        <v>153</v>
      </c>
      <c r="J182" s="40">
        <f>IF(F182="是",VLOOKUP(G182,[19]Sheet2!A:C,3,FALSE),VLOOKUP(G182,[19]Sheet2!A:B,2,FALSE))</f>
        <v>600</v>
      </c>
      <c r="K182" s="35" t="s">
        <v>23</v>
      </c>
      <c r="L182" s="21"/>
    </row>
    <row r="183" s="6" customFormat="1" ht="34" customHeight="1" spans="1:12">
      <c r="A183" s="21">
        <v>179</v>
      </c>
      <c r="B183" s="22" t="s">
        <v>212</v>
      </c>
      <c r="C183" s="22" t="s">
        <v>271</v>
      </c>
      <c r="D183" s="22" t="s">
        <v>276</v>
      </c>
      <c r="E183" s="45" t="s">
        <v>18</v>
      </c>
      <c r="F183" s="22" t="s">
        <v>19</v>
      </c>
      <c r="G183" s="22" t="s">
        <v>28</v>
      </c>
      <c r="H183" s="35" t="s">
        <v>32</v>
      </c>
      <c r="I183" s="22" t="s">
        <v>153</v>
      </c>
      <c r="J183" s="40">
        <f>IF(F183="是",VLOOKUP(G183,[19]Sheet2!A:C,3,FALSE),VLOOKUP(G183,[19]Sheet2!A:B,2,FALSE))</f>
        <v>800</v>
      </c>
      <c r="K183" s="35" t="s">
        <v>23</v>
      </c>
      <c r="L183" s="21"/>
    </row>
    <row r="184" s="6" customFormat="1" ht="34" customHeight="1" spans="1:12">
      <c r="A184" s="21">
        <v>180</v>
      </c>
      <c r="B184" s="22" t="s">
        <v>212</v>
      </c>
      <c r="C184" s="22" t="s">
        <v>271</v>
      </c>
      <c r="D184" s="22" t="s">
        <v>277</v>
      </c>
      <c r="E184" s="45" t="s">
        <v>18</v>
      </c>
      <c r="F184" s="22" t="s">
        <v>19</v>
      </c>
      <c r="G184" s="22" t="s">
        <v>28</v>
      </c>
      <c r="H184" s="35" t="s">
        <v>32</v>
      </c>
      <c r="I184" s="22" t="s">
        <v>153</v>
      </c>
      <c r="J184" s="40">
        <f>IF(F184="是",VLOOKUP(G184,[19]Sheet2!A:C,3,FALSE),VLOOKUP(G184,[19]Sheet2!A:B,2,FALSE))</f>
        <v>800</v>
      </c>
      <c r="K184" s="35" t="s">
        <v>23</v>
      </c>
      <c r="L184" s="21"/>
    </row>
    <row r="185" s="6" customFormat="1" ht="34" customHeight="1" spans="1:12">
      <c r="A185" s="21">
        <v>181</v>
      </c>
      <c r="B185" s="22" t="s">
        <v>212</v>
      </c>
      <c r="C185" s="22" t="s">
        <v>271</v>
      </c>
      <c r="D185" s="22" t="s">
        <v>278</v>
      </c>
      <c r="E185" s="45" t="s">
        <v>18</v>
      </c>
      <c r="F185" s="22" t="s">
        <v>19</v>
      </c>
      <c r="G185" s="22" t="s">
        <v>20</v>
      </c>
      <c r="H185" s="35" t="s">
        <v>80</v>
      </c>
      <c r="I185" s="22" t="s">
        <v>163</v>
      </c>
      <c r="J185" s="40">
        <f>IF(F185="是",VLOOKUP(G185,[19]Sheet2!A:C,3,FALSE),VLOOKUP(G185,[19]Sheet2!A:B,2,FALSE))</f>
        <v>600</v>
      </c>
      <c r="K185" s="35" t="s">
        <v>23</v>
      </c>
      <c r="L185" s="21"/>
    </row>
    <row r="186" s="6" customFormat="1" ht="34" customHeight="1" spans="1:12">
      <c r="A186" s="21">
        <v>182</v>
      </c>
      <c r="B186" s="22" t="s">
        <v>212</v>
      </c>
      <c r="C186" s="22" t="s">
        <v>271</v>
      </c>
      <c r="D186" s="22" t="s">
        <v>279</v>
      </c>
      <c r="E186" s="45" t="s">
        <v>18</v>
      </c>
      <c r="F186" s="22" t="s">
        <v>19</v>
      </c>
      <c r="G186" s="22" t="s">
        <v>20</v>
      </c>
      <c r="H186" s="35" t="s">
        <v>80</v>
      </c>
      <c r="I186" s="22" t="s">
        <v>163</v>
      </c>
      <c r="J186" s="40">
        <f>IF(F186="是",VLOOKUP(G186,[19]Sheet2!A:C,3,FALSE),VLOOKUP(G186,[19]Sheet2!A:B,2,FALSE))</f>
        <v>600</v>
      </c>
      <c r="K186" s="35" t="s">
        <v>23</v>
      </c>
      <c r="L186" s="21"/>
    </row>
    <row r="187" s="6" customFormat="1" ht="34" customHeight="1" spans="1:12">
      <c r="A187" s="21">
        <v>183</v>
      </c>
      <c r="B187" s="22" t="s">
        <v>212</v>
      </c>
      <c r="C187" s="22" t="s">
        <v>271</v>
      </c>
      <c r="D187" s="45" t="s">
        <v>280</v>
      </c>
      <c r="E187" s="45" t="s">
        <v>18</v>
      </c>
      <c r="F187" s="22" t="s">
        <v>19</v>
      </c>
      <c r="G187" s="22" t="s">
        <v>28</v>
      </c>
      <c r="H187" s="35" t="s">
        <v>80</v>
      </c>
      <c r="I187" s="22" t="s">
        <v>163</v>
      </c>
      <c r="J187" s="40">
        <f>IF(F187="是",VLOOKUP(G187,[19]Sheet2!A:C,3,FALSE),VLOOKUP(G187,[19]Sheet2!A:B,2,FALSE))</f>
        <v>800</v>
      </c>
      <c r="K187" s="35" t="s">
        <v>23</v>
      </c>
      <c r="L187" s="21"/>
    </row>
    <row r="188" s="6" customFormat="1" ht="34" customHeight="1" spans="1:12">
      <c r="A188" s="21">
        <v>184</v>
      </c>
      <c r="B188" s="22" t="s">
        <v>212</v>
      </c>
      <c r="C188" s="22" t="s">
        <v>271</v>
      </c>
      <c r="D188" s="22" t="s">
        <v>281</v>
      </c>
      <c r="E188" s="45" t="s">
        <v>18</v>
      </c>
      <c r="F188" s="22" t="s">
        <v>19</v>
      </c>
      <c r="G188" s="22" t="s">
        <v>20</v>
      </c>
      <c r="H188" s="35" t="s">
        <v>21</v>
      </c>
      <c r="I188" s="22" t="s">
        <v>53</v>
      </c>
      <c r="J188" s="40">
        <f>IF(F188="是",VLOOKUP(G188,[19]Sheet2!A:C,3,FALSE),VLOOKUP(G188,[19]Sheet2!A:B,2,FALSE))</f>
        <v>600</v>
      </c>
      <c r="K188" s="35" t="s">
        <v>23</v>
      </c>
      <c r="L188" s="21"/>
    </row>
    <row r="189" s="6" customFormat="1" ht="34" customHeight="1" spans="1:12">
      <c r="A189" s="21">
        <v>185</v>
      </c>
      <c r="B189" s="22" t="s">
        <v>212</v>
      </c>
      <c r="C189" s="22" t="s">
        <v>271</v>
      </c>
      <c r="D189" s="47" t="s">
        <v>282</v>
      </c>
      <c r="E189" s="45" t="s">
        <v>18</v>
      </c>
      <c r="F189" s="22" t="s">
        <v>19</v>
      </c>
      <c r="G189" s="22" t="s">
        <v>20</v>
      </c>
      <c r="H189" s="35" t="s">
        <v>283</v>
      </c>
      <c r="I189" s="22" t="s">
        <v>133</v>
      </c>
      <c r="J189" s="40">
        <f>IF(F189="是",VLOOKUP(G189,[19]Sheet2!A:C,3,FALSE),VLOOKUP(G189,[19]Sheet2!A:B,2,FALSE))</f>
        <v>600</v>
      </c>
      <c r="K189" s="35" t="s">
        <v>23</v>
      </c>
      <c r="L189" s="21"/>
    </row>
    <row r="190" s="6" customFormat="1" ht="34" customHeight="1" spans="1:12">
      <c r="A190" s="21">
        <v>186</v>
      </c>
      <c r="B190" s="22" t="s">
        <v>212</v>
      </c>
      <c r="C190" s="22" t="s">
        <v>284</v>
      </c>
      <c r="D190" s="22" t="s">
        <v>285</v>
      </c>
      <c r="E190" s="45" t="s">
        <v>18</v>
      </c>
      <c r="F190" s="22" t="s">
        <v>19</v>
      </c>
      <c r="G190" s="22" t="s">
        <v>20</v>
      </c>
      <c r="H190" s="35" t="s">
        <v>80</v>
      </c>
      <c r="I190" s="22" t="s">
        <v>133</v>
      </c>
      <c r="J190" s="40">
        <f>IF(F190="是",VLOOKUP(G190,[20]Sheet2!A:C,3,FALSE),VLOOKUP(G190,[20]Sheet2!A:B,2,FALSE))</f>
        <v>600</v>
      </c>
      <c r="K190" s="35" t="s">
        <v>23</v>
      </c>
      <c r="L190" s="21"/>
    </row>
    <row r="191" s="6" customFormat="1" ht="34" customHeight="1" spans="1:12">
      <c r="A191" s="21">
        <v>187</v>
      </c>
      <c r="B191" s="22" t="s">
        <v>212</v>
      </c>
      <c r="C191" s="22" t="s">
        <v>284</v>
      </c>
      <c r="D191" s="22" t="s">
        <v>286</v>
      </c>
      <c r="E191" s="45" t="s">
        <v>18</v>
      </c>
      <c r="F191" s="22" t="s">
        <v>19</v>
      </c>
      <c r="G191" s="22" t="s">
        <v>20</v>
      </c>
      <c r="H191" s="35" t="s">
        <v>32</v>
      </c>
      <c r="I191" s="22" t="s">
        <v>153</v>
      </c>
      <c r="J191" s="40">
        <f>IF(F191="是",VLOOKUP(G191,[20]Sheet2!A:C,3,FALSE),VLOOKUP(G191,[20]Sheet2!A:B,2,FALSE))</f>
        <v>600</v>
      </c>
      <c r="K191" s="35" t="s">
        <v>23</v>
      </c>
      <c r="L191" s="21"/>
    </row>
    <row r="192" s="6" customFormat="1" ht="34" customHeight="1" spans="1:12">
      <c r="A192" s="21">
        <v>188</v>
      </c>
      <c r="B192" s="22" t="s">
        <v>212</v>
      </c>
      <c r="C192" s="22" t="s">
        <v>284</v>
      </c>
      <c r="D192" s="22" t="s">
        <v>287</v>
      </c>
      <c r="E192" s="45" t="s">
        <v>18</v>
      </c>
      <c r="F192" s="22" t="s">
        <v>19</v>
      </c>
      <c r="G192" s="22" t="s">
        <v>20</v>
      </c>
      <c r="H192" s="35" t="s">
        <v>80</v>
      </c>
      <c r="I192" s="22" t="s">
        <v>133</v>
      </c>
      <c r="J192" s="40">
        <f>IF(F192="是",VLOOKUP(G192,[20]Sheet2!A:C,3,FALSE),VLOOKUP(G192,[20]Sheet2!A:B,2,FALSE))</f>
        <v>600</v>
      </c>
      <c r="K192" s="35" t="s">
        <v>23</v>
      </c>
      <c r="L192" s="21"/>
    </row>
    <row r="193" s="6" customFormat="1" ht="34" customHeight="1" spans="1:12">
      <c r="A193" s="21">
        <v>189</v>
      </c>
      <c r="B193" s="22" t="s">
        <v>212</v>
      </c>
      <c r="C193" s="22" t="s">
        <v>284</v>
      </c>
      <c r="D193" s="45" t="s">
        <v>288</v>
      </c>
      <c r="E193" s="45" t="s">
        <v>18</v>
      </c>
      <c r="F193" s="22" t="s">
        <v>19</v>
      </c>
      <c r="G193" s="22" t="s">
        <v>20</v>
      </c>
      <c r="H193" s="35" t="s">
        <v>283</v>
      </c>
      <c r="I193" s="22" t="s">
        <v>133</v>
      </c>
      <c r="J193" s="40">
        <f>IF(F193="是",VLOOKUP(G193,[20]Sheet2!A:C,3,FALSE),VLOOKUP(G193,[20]Sheet2!A:B,2,FALSE))</f>
        <v>600</v>
      </c>
      <c r="K193" s="35" t="s">
        <v>23</v>
      </c>
      <c r="L193" s="21"/>
    </row>
    <row r="194" s="6" customFormat="1" ht="34" customHeight="1" spans="1:12">
      <c r="A194" s="21">
        <v>190</v>
      </c>
      <c r="B194" s="22" t="s">
        <v>212</v>
      </c>
      <c r="C194" s="22" t="s">
        <v>284</v>
      </c>
      <c r="D194" s="22" t="s">
        <v>289</v>
      </c>
      <c r="E194" s="45" t="s">
        <v>18</v>
      </c>
      <c r="F194" s="22" t="s">
        <v>19</v>
      </c>
      <c r="G194" s="22" t="s">
        <v>20</v>
      </c>
      <c r="H194" s="35" t="s">
        <v>283</v>
      </c>
      <c r="I194" s="22" t="s">
        <v>133</v>
      </c>
      <c r="J194" s="40">
        <f>IF(F194="是",VLOOKUP(G194,[20]Sheet2!A:C,3,FALSE),VLOOKUP(G194,[20]Sheet2!A:B,2,FALSE))</f>
        <v>600</v>
      </c>
      <c r="K194" s="35" t="s">
        <v>23</v>
      </c>
      <c r="L194" s="21"/>
    </row>
    <row r="195" s="6" customFormat="1" ht="34" customHeight="1" spans="1:12">
      <c r="A195" s="21">
        <v>191</v>
      </c>
      <c r="B195" s="22" t="s">
        <v>212</v>
      </c>
      <c r="C195" s="22" t="s">
        <v>284</v>
      </c>
      <c r="D195" s="22" t="s">
        <v>290</v>
      </c>
      <c r="E195" s="45" t="s">
        <v>18</v>
      </c>
      <c r="F195" s="22" t="s">
        <v>19</v>
      </c>
      <c r="G195" s="22" t="s">
        <v>20</v>
      </c>
      <c r="H195" s="35" t="s">
        <v>32</v>
      </c>
      <c r="I195" s="22" t="s">
        <v>153</v>
      </c>
      <c r="J195" s="40">
        <f>IF(F195="是",VLOOKUP(G195,[20]Sheet2!A:C,3,FALSE),VLOOKUP(G195,[20]Sheet2!A:B,2,FALSE))</f>
        <v>600</v>
      </c>
      <c r="K195" s="35" t="s">
        <v>23</v>
      </c>
      <c r="L195" s="21"/>
    </row>
    <row r="196" s="6" customFormat="1" ht="34" customHeight="1" spans="1:12">
      <c r="A196" s="21">
        <v>192</v>
      </c>
      <c r="B196" s="22" t="s">
        <v>212</v>
      </c>
      <c r="C196" s="22" t="s">
        <v>284</v>
      </c>
      <c r="D196" s="22" t="s">
        <v>291</v>
      </c>
      <c r="E196" s="45" t="s">
        <v>18</v>
      </c>
      <c r="F196" s="22" t="s">
        <v>19</v>
      </c>
      <c r="G196" s="22" t="s">
        <v>20</v>
      </c>
      <c r="H196" s="35" t="s">
        <v>32</v>
      </c>
      <c r="I196" s="22" t="s">
        <v>153</v>
      </c>
      <c r="J196" s="40">
        <f>IF(F196="是",VLOOKUP(G196,[20]Sheet2!A:C,3,FALSE),VLOOKUP(G196,[20]Sheet2!A:B,2,FALSE))</f>
        <v>600</v>
      </c>
      <c r="K196" s="35" t="s">
        <v>23</v>
      </c>
      <c r="L196" s="21"/>
    </row>
    <row r="197" s="6" customFormat="1" ht="34" customHeight="1" spans="1:12">
      <c r="A197" s="21">
        <v>193</v>
      </c>
      <c r="B197" s="22" t="s">
        <v>212</v>
      </c>
      <c r="C197" s="22" t="s">
        <v>284</v>
      </c>
      <c r="D197" s="45" t="s">
        <v>292</v>
      </c>
      <c r="E197" s="45" t="s">
        <v>18</v>
      </c>
      <c r="F197" s="22" t="s">
        <v>19</v>
      </c>
      <c r="G197" s="22" t="s">
        <v>20</v>
      </c>
      <c r="H197" s="35" t="s">
        <v>32</v>
      </c>
      <c r="I197" s="22" t="s">
        <v>153</v>
      </c>
      <c r="J197" s="40">
        <f>IF(F197="是",VLOOKUP(G197,[20]Sheet2!A:C,3,FALSE),VLOOKUP(G197,[20]Sheet2!A:B,2,FALSE))</f>
        <v>600</v>
      </c>
      <c r="K197" s="35" t="s">
        <v>23</v>
      </c>
      <c r="L197" s="21"/>
    </row>
    <row r="198" s="6" customFormat="1" ht="34" customHeight="1" spans="1:12">
      <c r="A198" s="21">
        <v>194</v>
      </c>
      <c r="B198" s="22" t="s">
        <v>212</v>
      </c>
      <c r="C198" s="22" t="s">
        <v>284</v>
      </c>
      <c r="D198" s="22" t="s">
        <v>293</v>
      </c>
      <c r="E198" s="45" t="s">
        <v>18</v>
      </c>
      <c r="F198" s="22" t="s">
        <v>19</v>
      </c>
      <c r="G198" s="22" t="s">
        <v>20</v>
      </c>
      <c r="H198" s="35" t="s">
        <v>80</v>
      </c>
      <c r="I198" s="22" t="s">
        <v>133</v>
      </c>
      <c r="J198" s="40">
        <f>IF(F198="是",VLOOKUP(G198,[20]Sheet2!A:C,3,FALSE),VLOOKUP(G198,[20]Sheet2!A:B,2,FALSE))</f>
        <v>600</v>
      </c>
      <c r="K198" s="35" t="s">
        <v>23</v>
      </c>
      <c r="L198" s="21"/>
    </row>
    <row r="199" s="6" customFormat="1" ht="34" customHeight="1" spans="1:12">
      <c r="A199" s="21">
        <v>195</v>
      </c>
      <c r="B199" s="22" t="s">
        <v>212</v>
      </c>
      <c r="C199" s="22" t="s">
        <v>284</v>
      </c>
      <c r="D199" s="22" t="s">
        <v>294</v>
      </c>
      <c r="E199" s="45" t="s">
        <v>18</v>
      </c>
      <c r="F199" s="22" t="s">
        <v>19</v>
      </c>
      <c r="G199" s="22" t="s">
        <v>20</v>
      </c>
      <c r="H199" s="35" t="s">
        <v>80</v>
      </c>
      <c r="I199" s="22" t="s">
        <v>163</v>
      </c>
      <c r="J199" s="40">
        <f>IF(F199="是",VLOOKUP(G199,[20]Sheet2!A:C,3,FALSE),VLOOKUP(G199,[20]Sheet2!A:B,2,FALSE))</f>
        <v>600</v>
      </c>
      <c r="K199" s="35" t="s">
        <v>23</v>
      </c>
      <c r="L199" s="21"/>
    </row>
    <row r="200" s="6" customFormat="1" ht="34" customHeight="1" spans="1:12">
      <c r="A200" s="21">
        <v>196</v>
      </c>
      <c r="B200" s="22" t="s">
        <v>212</v>
      </c>
      <c r="C200" s="22" t="s">
        <v>284</v>
      </c>
      <c r="D200" s="22" t="s">
        <v>295</v>
      </c>
      <c r="E200" s="45" t="s">
        <v>18</v>
      </c>
      <c r="F200" s="22" t="s">
        <v>19</v>
      </c>
      <c r="G200" s="22" t="s">
        <v>20</v>
      </c>
      <c r="H200" s="35" t="s">
        <v>283</v>
      </c>
      <c r="I200" s="22" t="s">
        <v>133</v>
      </c>
      <c r="J200" s="40">
        <f>IF(F200="是",VLOOKUP(G200,[20]Sheet2!A:C,3,FALSE),VLOOKUP(G200,[20]Sheet2!A:B,2,FALSE))</f>
        <v>600</v>
      </c>
      <c r="K200" s="35" t="s">
        <v>23</v>
      </c>
      <c r="L200" s="21"/>
    </row>
    <row r="201" s="6" customFormat="1" ht="34" customHeight="1" spans="1:12">
      <c r="A201" s="21">
        <v>197</v>
      </c>
      <c r="B201" s="22" t="s">
        <v>212</v>
      </c>
      <c r="C201" s="22" t="s">
        <v>284</v>
      </c>
      <c r="D201" s="22" t="s">
        <v>296</v>
      </c>
      <c r="E201" s="45" t="s">
        <v>18</v>
      </c>
      <c r="F201" s="22" t="s">
        <v>19</v>
      </c>
      <c r="G201" s="22" t="s">
        <v>20</v>
      </c>
      <c r="H201" s="35" t="s">
        <v>32</v>
      </c>
      <c r="I201" s="22" t="s">
        <v>153</v>
      </c>
      <c r="J201" s="40">
        <f>IF(F201="是",VLOOKUP(G201,[20]Sheet2!A:C,3,FALSE),VLOOKUP(G201,[20]Sheet2!A:B,2,FALSE))</f>
        <v>600</v>
      </c>
      <c r="K201" s="35" t="s">
        <v>23</v>
      </c>
      <c r="L201" s="21"/>
    </row>
    <row r="202" s="6" customFormat="1" ht="34" customHeight="1" spans="1:12">
      <c r="A202" s="21">
        <v>198</v>
      </c>
      <c r="B202" s="22" t="s">
        <v>212</v>
      </c>
      <c r="C202" s="22" t="s">
        <v>284</v>
      </c>
      <c r="D202" s="22" t="s">
        <v>297</v>
      </c>
      <c r="E202" s="45" t="s">
        <v>18</v>
      </c>
      <c r="F202" s="22" t="s">
        <v>19</v>
      </c>
      <c r="G202" s="22" t="s">
        <v>20</v>
      </c>
      <c r="H202" s="35" t="s">
        <v>32</v>
      </c>
      <c r="I202" s="22" t="s">
        <v>153</v>
      </c>
      <c r="J202" s="40">
        <f>IF(F202="是",VLOOKUP(G202,[20]Sheet2!A:C,3,FALSE),VLOOKUP(G202,[20]Sheet2!A:B,2,FALSE))</f>
        <v>600</v>
      </c>
      <c r="K202" s="35" t="s">
        <v>23</v>
      </c>
      <c r="L202" s="21"/>
    </row>
    <row r="203" s="6" customFormat="1" ht="34" customHeight="1" spans="1:12">
      <c r="A203" s="21">
        <v>199</v>
      </c>
      <c r="B203" s="22" t="s">
        <v>212</v>
      </c>
      <c r="C203" s="22" t="s">
        <v>284</v>
      </c>
      <c r="D203" s="45" t="s">
        <v>298</v>
      </c>
      <c r="E203" s="45" t="s">
        <v>18</v>
      </c>
      <c r="F203" s="22" t="s">
        <v>19</v>
      </c>
      <c r="G203" s="22" t="s">
        <v>20</v>
      </c>
      <c r="H203" s="35" t="s">
        <v>21</v>
      </c>
      <c r="I203" s="22" t="s">
        <v>53</v>
      </c>
      <c r="J203" s="40">
        <f>IF(F203="是",VLOOKUP(G203,[20]Sheet2!A:C,3,FALSE),VLOOKUP(G203,[20]Sheet2!A:B,2,FALSE))</f>
        <v>600</v>
      </c>
      <c r="K203" s="35" t="s">
        <v>23</v>
      </c>
      <c r="L203" s="21"/>
    </row>
    <row r="204" s="6" customFormat="1" ht="34" customHeight="1" spans="1:12">
      <c r="A204" s="21">
        <v>200</v>
      </c>
      <c r="B204" s="22" t="s">
        <v>212</v>
      </c>
      <c r="C204" s="22" t="s">
        <v>284</v>
      </c>
      <c r="D204" s="45" t="s">
        <v>299</v>
      </c>
      <c r="E204" s="45" t="s">
        <v>18</v>
      </c>
      <c r="F204" s="22" t="s">
        <v>19</v>
      </c>
      <c r="G204" s="22" t="s">
        <v>20</v>
      </c>
      <c r="H204" s="35" t="s">
        <v>21</v>
      </c>
      <c r="I204" s="22" t="s">
        <v>53</v>
      </c>
      <c r="J204" s="40">
        <f>IF(F204="是",VLOOKUP(G204,[20]Sheet2!A:C,3,FALSE),VLOOKUP(G204,[20]Sheet2!A:B,2,FALSE))</f>
        <v>600</v>
      </c>
      <c r="K204" s="35" t="s">
        <v>23</v>
      </c>
      <c r="L204" s="21"/>
    </row>
    <row r="205" s="6" customFormat="1" ht="34" customHeight="1" spans="1:12">
      <c r="A205" s="21">
        <v>201</v>
      </c>
      <c r="B205" s="22" t="s">
        <v>212</v>
      </c>
      <c r="C205" s="22" t="s">
        <v>284</v>
      </c>
      <c r="D205" s="45" t="s">
        <v>300</v>
      </c>
      <c r="E205" s="45" t="s">
        <v>18</v>
      </c>
      <c r="F205" s="22" t="s">
        <v>19</v>
      </c>
      <c r="G205" s="22" t="s">
        <v>20</v>
      </c>
      <c r="H205" s="35" t="s">
        <v>32</v>
      </c>
      <c r="I205" s="22" t="s">
        <v>163</v>
      </c>
      <c r="J205" s="40">
        <f>IF(F205="是",VLOOKUP(G205,[20]Sheet2!A:C,3,FALSE),VLOOKUP(G205,[20]Sheet2!A:B,2,FALSE))</f>
        <v>600</v>
      </c>
      <c r="K205" s="35" t="s">
        <v>23</v>
      </c>
      <c r="L205" s="21"/>
    </row>
    <row r="206" s="6" customFormat="1" ht="34" customHeight="1" spans="1:12">
      <c r="A206" s="21">
        <v>202</v>
      </c>
      <c r="B206" s="22" t="s">
        <v>212</v>
      </c>
      <c r="C206" s="22" t="s">
        <v>301</v>
      </c>
      <c r="D206" s="22" t="s">
        <v>302</v>
      </c>
      <c r="E206" s="45" t="s">
        <v>18</v>
      </c>
      <c r="F206" s="22" t="s">
        <v>19</v>
      </c>
      <c r="G206" s="22" t="s">
        <v>20</v>
      </c>
      <c r="H206" s="41">
        <v>45708</v>
      </c>
      <c r="I206" s="41">
        <f t="shared" ref="I206:I229" si="0">H206</f>
        <v>45708</v>
      </c>
      <c r="J206" s="40">
        <f>IF(F206="是",VLOOKUP(G206,[21]Sheet2!A:C,3,FALSE),VLOOKUP(G206,[21]Sheet2!A:B,2,FALSE))</f>
        <v>600</v>
      </c>
      <c r="K206" s="35" t="s">
        <v>23</v>
      </c>
      <c r="L206" s="21"/>
    </row>
    <row r="207" s="6" customFormat="1" ht="34" customHeight="1" spans="1:12">
      <c r="A207" s="21">
        <v>203</v>
      </c>
      <c r="B207" s="22" t="s">
        <v>212</v>
      </c>
      <c r="C207" s="22" t="s">
        <v>301</v>
      </c>
      <c r="D207" s="22" t="s">
        <v>303</v>
      </c>
      <c r="E207" s="45" t="s">
        <v>18</v>
      </c>
      <c r="F207" s="22" t="s">
        <v>19</v>
      </c>
      <c r="G207" s="22" t="s">
        <v>20</v>
      </c>
      <c r="H207" s="41">
        <v>45695</v>
      </c>
      <c r="I207" s="41">
        <f t="shared" si="0"/>
        <v>45695</v>
      </c>
      <c r="J207" s="40">
        <f>IF(F207="是",VLOOKUP(G207,[21]Sheet2!A:C,3,FALSE),VLOOKUP(G207,[21]Sheet2!A:B,2,FALSE))</f>
        <v>600</v>
      </c>
      <c r="K207" s="35" t="s">
        <v>23</v>
      </c>
      <c r="L207" s="21"/>
    </row>
    <row r="208" s="6" customFormat="1" ht="34" customHeight="1" spans="1:12">
      <c r="A208" s="21">
        <v>204</v>
      </c>
      <c r="B208" s="22" t="s">
        <v>212</v>
      </c>
      <c r="C208" s="22" t="s">
        <v>301</v>
      </c>
      <c r="D208" s="22" t="s">
        <v>304</v>
      </c>
      <c r="E208" s="45" t="s">
        <v>18</v>
      </c>
      <c r="F208" s="22" t="s">
        <v>19</v>
      </c>
      <c r="G208" s="22" t="s">
        <v>20</v>
      </c>
      <c r="H208" s="41">
        <v>45695</v>
      </c>
      <c r="I208" s="41">
        <f t="shared" si="0"/>
        <v>45695</v>
      </c>
      <c r="J208" s="40">
        <f>IF(F208="是",VLOOKUP(G208,[21]Sheet2!A:C,3,FALSE),VLOOKUP(G208,[21]Sheet2!A:B,2,FALSE))</f>
        <v>600</v>
      </c>
      <c r="K208" s="35" t="s">
        <v>23</v>
      </c>
      <c r="L208" s="21"/>
    </row>
    <row r="209" s="6" customFormat="1" ht="34" customHeight="1" spans="1:12">
      <c r="A209" s="21">
        <v>205</v>
      </c>
      <c r="B209" s="22" t="s">
        <v>212</v>
      </c>
      <c r="C209" s="22" t="s">
        <v>301</v>
      </c>
      <c r="D209" s="22" t="s">
        <v>305</v>
      </c>
      <c r="E209" s="45" t="s">
        <v>18</v>
      </c>
      <c r="F209" s="22" t="s">
        <v>19</v>
      </c>
      <c r="G209" s="22" t="s">
        <v>20</v>
      </c>
      <c r="H209" s="41">
        <v>45695</v>
      </c>
      <c r="I209" s="41">
        <f t="shared" si="0"/>
        <v>45695</v>
      </c>
      <c r="J209" s="40">
        <f>IF(F209="是",VLOOKUP(G209,[21]Sheet2!A:C,3,FALSE),VLOOKUP(G209,[21]Sheet2!A:B,2,FALSE))</f>
        <v>600</v>
      </c>
      <c r="K209" s="35" t="s">
        <v>23</v>
      </c>
      <c r="L209" s="21"/>
    </row>
    <row r="210" s="6" customFormat="1" ht="34" customHeight="1" spans="1:12">
      <c r="A210" s="21">
        <v>206</v>
      </c>
      <c r="B210" s="22" t="s">
        <v>212</v>
      </c>
      <c r="C210" s="22" t="s">
        <v>301</v>
      </c>
      <c r="D210" s="22" t="s">
        <v>306</v>
      </c>
      <c r="E210" s="45" t="s">
        <v>18</v>
      </c>
      <c r="F210" s="22" t="s">
        <v>19</v>
      </c>
      <c r="G210" s="22" t="s">
        <v>20</v>
      </c>
      <c r="H210" s="41">
        <v>45695</v>
      </c>
      <c r="I210" s="41">
        <f t="shared" si="0"/>
        <v>45695</v>
      </c>
      <c r="J210" s="40">
        <f>IF(F210="是",VLOOKUP(G210,[21]Sheet2!A:C,3,FALSE),VLOOKUP(G210,[21]Sheet2!A:B,2,FALSE))</f>
        <v>600</v>
      </c>
      <c r="K210" s="35" t="s">
        <v>23</v>
      </c>
      <c r="L210" s="21"/>
    </row>
    <row r="211" s="6" customFormat="1" ht="34" customHeight="1" spans="1:12">
      <c r="A211" s="21">
        <v>207</v>
      </c>
      <c r="B211" s="22" t="s">
        <v>212</v>
      </c>
      <c r="C211" s="22" t="s">
        <v>301</v>
      </c>
      <c r="D211" s="22" t="s">
        <v>307</v>
      </c>
      <c r="E211" s="45" t="s">
        <v>18</v>
      </c>
      <c r="F211" s="47" t="s">
        <v>19</v>
      </c>
      <c r="G211" s="47" t="s">
        <v>28</v>
      </c>
      <c r="H211" s="41">
        <v>45695</v>
      </c>
      <c r="I211" s="41">
        <f t="shared" si="0"/>
        <v>45695</v>
      </c>
      <c r="J211" s="40">
        <f>IF(F211="是",VLOOKUP(G211,[21]Sheet2!A:C,3,FALSE),VLOOKUP(G211,[21]Sheet2!A:B,2,FALSE))</f>
        <v>800</v>
      </c>
      <c r="K211" s="35" t="s">
        <v>23</v>
      </c>
      <c r="L211" s="21"/>
    </row>
    <row r="212" s="6" customFormat="1" ht="34" customHeight="1" spans="1:12">
      <c r="A212" s="21">
        <v>208</v>
      </c>
      <c r="B212" s="22" t="s">
        <v>212</v>
      </c>
      <c r="C212" s="22" t="s">
        <v>301</v>
      </c>
      <c r="D212" s="22" t="s">
        <v>308</v>
      </c>
      <c r="E212" s="45" t="s">
        <v>18</v>
      </c>
      <c r="F212" s="22" t="s">
        <v>19</v>
      </c>
      <c r="G212" s="22" t="s">
        <v>20</v>
      </c>
      <c r="H212" s="41">
        <v>45722</v>
      </c>
      <c r="I212" s="41">
        <f t="shared" si="0"/>
        <v>45722</v>
      </c>
      <c r="J212" s="40">
        <f>IF(F212="是",VLOOKUP(G212,[16]Sheet2!A:C,3,FALSE),VLOOKUP(G212,[16]Sheet2!A:B,2,FALSE))</f>
        <v>600</v>
      </c>
      <c r="K212" s="35" t="s">
        <v>23</v>
      </c>
      <c r="L212" s="21"/>
    </row>
    <row r="213" s="6" customFormat="1" ht="34" customHeight="1" spans="1:12">
      <c r="A213" s="21">
        <v>209</v>
      </c>
      <c r="B213" s="22" t="s">
        <v>212</v>
      </c>
      <c r="C213" s="22" t="s">
        <v>301</v>
      </c>
      <c r="D213" s="22" t="s">
        <v>234</v>
      </c>
      <c r="E213" s="45" t="s">
        <v>18</v>
      </c>
      <c r="F213" s="22" t="s">
        <v>19</v>
      </c>
      <c r="G213" s="22" t="s">
        <v>20</v>
      </c>
      <c r="H213" s="41">
        <v>45722</v>
      </c>
      <c r="I213" s="41">
        <f t="shared" si="0"/>
        <v>45722</v>
      </c>
      <c r="J213" s="40">
        <f>IF(F213="是",VLOOKUP(G213,[16]Sheet2!A:C,3,FALSE),VLOOKUP(G213,[16]Sheet2!A:B,2,FALSE))</f>
        <v>600</v>
      </c>
      <c r="K213" s="35" t="s">
        <v>23</v>
      </c>
      <c r="L213" s="21"/>
    </row>
    <row r="214" s="6" customFormat="1" ht="34" customHeight="1" spans="1:12">
      <c r="A214" s="21">
        <v>210</v>
      </c>
      <c r="B214" s="22" t="s">
        <v>212</v>
      </c>
      <c r="C214" s="22" t="s">
        <v>301</v>
      </c>
      <c r="D214" s="22" t="s">
        <v>309</v>
      </c>
      <c r="E214" s="45" t="s">
        <v>18</v>
      </c>
      <c r="F214" s="22" t="s">
        <v>19</v>
      </c>
      <c r="G214" s="22" t="s">
        <v>20</v>
      </c>
      <c r="H214" s="41">
        <v>45756</v>
      </c>
      <c r="I214" s="41">
        <f t="shared" si="0"/>
        <v>45756</v>
      </c>
      <c r="J214" s="40">
        <f>IF(F214="是",VLOOKUP(G214,[16]Sheet2!A:C,3,FALSE),VLOOKUP(G214,[16]Sheet2!A:B,2,FALSE))</f>
        <v>600</v>
      </c>
      <c r="K214" s="35" t="s">
        <v>23</v>
      </c>
      <c r="L214" s="21"/>
    </row>
    <row r="215" s="6" customFormat="1" ht="34" customHeight="1" spans="1:12">
      <c r="A215" s="21">
        <v>211</v>
      </c>
      <c r="B215" s="22" t="s">
        <v>212</v>
      </c>
      <c r="C215" s="22" t="s">
        <v>301</v>
      </c>
      <c r="D215" s="22" t="s">
        <v>310</v>
      </c>
      <c r="E215" s="45" t="s">
        <v>18</v>
      </c>
      <c r="F215" s="22" t="s">
        <v>19</v>
      </c>
      <c r="G215" s="22" t="s">
        <v>247</v>
      </c>
      <c r="H215" s="41">
        <v>45717</v>
      </c>
      <c r="I215" s="41">
        <f t="shared" si="0"/>
        <v>45717</v>
      </c>
      <c r="J215" s="40">
        <f>IF(F215="是",VLOOKUP(G215,[16]Sheet2!A:C,3,FALSE),VLOOKUP(G215,[16]Sheet2!A:B,2,FALSE))</f>
        <v>800</v>
      </c>
      <c r="K215" s="35" t="s">
        <v>23</v>
      </c>
      <c r="L215" s="21"/>
    </row>
    <row r="216" s="6" customFormat="1" ht="34" customHeight="1" spans="1:12">
      <c r="A216" s="21">
        <v>212</v>
      </c>
      <c r="B216" s="22" t="s">
        <v>212</v>
      </c>
      <c r="C216" s="22" t="s">
        <v>301</v>
      </c>
      <c r="D216" s="22" t="s">
        <v>311</v>
      </c>
      <c r="E216" s="45" t="s">
        <v>18</v>
      </c>
      <c r="F216" s="22" t="s">
        <v>19</v>
      </c>
      <c r="G216" s="22" t="s">
        <v>20</v>
      </c>
      <c r="H216" s="41">
        <v>45754</v>
      </c>
      <c r="I216" s="41">
        <f t="shared" si="0"/>
        <v>45754</v>
      </c>
      <c r="J216" s="40">
        <f>IF(F216="是",VLOOKUP(G216,[16]Sheet2!A:C,3,FALSE),VLOOKUP(G216,[16]Sheet2!A:B,2,FALSE))</f>
        <v>600</v>
      </c>
      <c r="K216" s="35" t="s">
        <v>23</v>
      </c>
      <c r="L216" s="21"/>
    </row>
    <row r="217" s="6" customFormat="1" ht="34" customHeight="1" spans="1:12">
      <c r="A217" s="21">
        <v>213</v>
      </c>
      <c r="B217" s="22" t="s">
        <v>212</v>
      </c>
      <c r="C217" s="22" t="s">
        <v>301</v>
      </c>
      <c r="D217" s="22" t="s">
        <v>312</v>
      </c>
      <c r="E217" s="45" t="s">
        <v>18</v>
      </c>
      <c r="F217" s="22" t="s">
        <v>19</v>
      </c>
      <c r="G217" s="22" t="s">
        <v>20</v>
      </c>
      <c r="H217" s="41">
        <v>45701</v>
      </c>
      <c r="I217" s="41">
        <f t="shared" si="0"/>
        <v>45701</v>
      </c>
      <c r="J217" s="40">
        <f>IF(F217="是",VLOOKUP(G217,[16]Sheet2!A:C,3,FALSE),VLOOKUP(G217,[16]Sheet2!A:B,2,FALSE))</f>
        <v>600</v>
      </c>
      <c r="K217" s="35" t="s">
        <v>23</v>
      </c>
      <c r="L217" s="21"/>
    </row>
    <row r="218" s="6" customFormat="1" ht="34" customHeight="1" spans="1:12">
      <c r="A218" s="21">
        <v>214</v>
      </c>
      <c r="B218" s="22" t="s">
        <v>212</v>
      </c>
      <c r="C218" s="22" t="s">
        <v>301</v>
      </c>
      <c r="D218" s="22" t="s">
        <v>313</v>
      </c>
      <c r="E218" s="45" t="s">
        <v>18</v>
      </c>
      <c r="F218" s="22" t="s">
        <v>19</v>
      </c>
      <c r="G218" s="22" t="s">
        <v>20</v>
      </c>
      <c r="H218" s="41">
        <v>45720</v>
      </c>
      <c r="I218" s="41">
        <f t="shared" si="0"/>
        <v>45720</v>
      </c>
      <c r="J218" s="40">
        <f>IF(F218="是",VLOOKUP(G218,[16]Sheet2!A:C,3,FALSE),VLOOKUP(G218,[16]Sheet2!A:B,2,FALSE))</f>
        <v>600</v>
      </c>
      <c r="K218" s="35" t="s">
        <v>23</v>
      </c>
      <c r="L218" s="21"/>
    </row>
    <row r="219" s="6" customFormat="1" ht="34" customHeight="1" spans="1:12">
      <c r="A219" s="21">
        <v>215</v>
      </c>
      <c r="B219" s="22" t="s">
        <v>212</v>
      </c>
      <c r="C219" s="22" t="s">
        <v>301</v>
      </c>
      <c r="D219" s="22" t="s">
        <v>314</v>
      </c>
      <c r="E219" s="45" t="s">
        <v>18</v>
      </c>
      <c r="F219" s="22" t="s">
        <v>19</v>
      </c>
      <c r="G219" s="22" t="s">
        <v>20</v>
      </c>
      <c r="H219" s="41">
        <v>45706</v>
      </c>
      <c r="I219" s="41">
        <f t="shared" si="0"/>
        <v>45706</v>
      </c>
      <c r="J219" s="40">
        <f>IF(F219="是",VLOOKUP(G219,[16]Sheet2!A:C,3,FALSE),VLOOKUP(G219,[16]Sheet2!A:B,2,FALSE))</f>
        <v>600</v>
      </c>
      <c r="K219" s="35" t="s">
        <v>23</v>
      </c>
      <c r="L219" s="21"/>
    </row>
    <row r="220" s="6" customFormat="1" ht="34" customHeight="1" spans="1:12">
      <c r="A220" s="21">
        <v>216</v>
      </c>
      <c r="B220" s="22" t="s">
        <v>212</v>
      </c>
      <c r="C220" s="22" t="s">
        <v>301</v>
      </c>
      <c r="D220" s="22" t="s">
        <v>315</v>
      </c>
      <c r="E220" s="45" t="s">
        <v>18</v>
      </c>
      <c r="F220" s="22" t="s">
        <v>19</v>
      </c>
      <c r="G220" s="22" t="s">
        <v>102</v>
      </c>
      <c r="H220" s="41">
        <v>45764</v>
      </c>
      <c r="I220" s="41">
        <f t="shared" si="0"/>
        <v>45764</v>
      </c>
      <c r="J220" s="40">
        <f>IF(F220="是",VLOOKUP(G220,[16]Sheet2!A:C,3,FALSE),VLOOKUP(G220,[16]Sheet2!A:B,2,FALSE))</f>
        <v>800</v>
      </c>
      <c r="K220" s="35" t="s">
        <v>23</v>
      </c>
      <c r="L220" s="21"/>
    </row>
    <row r="221" s="6" customFormat="1" ht="34" customHeight="1" spans="1:12">
      <c r="A221" s="21">
        <v>217</v>
      </c>
      <c r="B221" s="22" t="s">
        <v>212</v>
      </c>
      <c r="C221" s="22" t="s">
        <v>301</v>
      </c>
      <c r="D221" s="22" t="s">
        <v>316</v>
      </c>
      <c r="E221" s="45" t="s">
        <v>18</v>
      </c>
      <c r="F221" s="22" t="s">
        <v>19</v>
      </c>
      <c r="G221" s="22" t="s">
        <v>20</v>
      </c>
      <c r="H221" s="41">
        <v>45706</v>
      </c>
      <c r="I221" s="41">
        <f t="shared" si="0"/>
        <v>45706</v>
      </c>
      <c r="J221" s="40">
        <f>IF(F221="是",VLOOKUP(G221,[16]Sheet2!A:C,3,FALSE),VLOOKUP(G221,[16]Sheet2!A:B,2,FALSE))</f>
        <v>600</v>
      </c>
      <c r="K221" s="35" t="s">
        <v>23</v>
      </c>
      <c r="L221" s="21"/>
    </row>
    <row r="222" s="6" customFormat="1" ht="34" customHeight="1" spans="1:12">
      <c r="A222" s="21">
        <v>218</v>
      </c>
      <c r="B222" s="22" t="s">
        <v>212</v>
      </c>
      <c r="C222" s="22" t="s">
        <v>301</v>
      </c>
      <c r="D222" s="22" t="s">
        <v>317</v>
      </c>
      <c r="E222" s="45" t="s">
        <v>18</v>
      </c>
      <c r="F222" s="22" t="s">
        <v>19</v>
      </c>
      <c r="G222" s="22" t="s">
        <v>20</v>
      </c>
      <c r="H222" s="46">
        <v>45748</v>
      </c>
      <c r="I222" s="41">
        <f t="shared" si="0"/>
        <v>45748</v>
      </c>
      <c r="J222" s="40">
        <f>IF(F222="是",VLOOKUP(G222,[22]Sheet2!A:C,3,FALSE),VLOOKUP(G222,[22]Sheet2!A:B,2,FALSE))</f>
        <v>600</v>
      </c>
      <c r="K222" s="35" t="s">
        <v>23</v>
      </c>
      <c r="L222" s="21"/>
    </row>
    <row r="223" s="6" customFormat="1" ht="34" customHeight="1" spans="1:12">
      <c r="A223" s="21">
        <v>219</v>
      </c>
      <c r="B223" s="22" t="s">
        <v>212</v>
      </c>
      <c r="C223" s="22" t="s">
        <v>301</v>
      </c>
      <c r="D223" s="22" t="s">
        <v>318</v>
      </c>
      <c r="E223" s="45" t="s">
        <v>18</v>
      </c>
      <c r="F223" s="22" t="s">
        <v>19</v>
      </c>
      <c r="G223" s="22" t="s">
        <v>28</v>
      </c>
      <c r="H223" s="46">
        <v>45711</v>
      </c>
      <c r="I223" s="41">
        <f t="shared" si="0"/>
        <v>45711</v>
      </c>
      <c r="J223" s="40">
        <f>IF(F223="是",VLOOKUP(G223,[22]Sheet2!A:C,3,FALSE),VLOOKUP(G223,[22]Sheet2!A:B,2,FALSE))</f>
        <v>800</v>
      </c>
      <c r="K223" s="35" t="s">
        <v>23</v>
      </c>
      <c r="L223" s="21"/>
    </row>
    <row r="224" s="6" customFormat="1" ht="34" customHeight="1" spans="1:12">
      <c r="A224" s="21">
        <v>220</v>
      </c>
      <c r="B224" s="22" t="s">
        <v>212</v>
      </c>
      <c r="C224" s="22" t="s">
        <v>301</v>
      </c>
      <c r="D224" s="22" t="s">
        <v>319</v>
      </c>
      <c r="E224" s="45" t="s">
        <v>18</v>
      </c>
      <c r="F224" s="22" t="s">
        <v>19</v>
      </c>
      <c r="G224" s="22" t="s">
        <v>20</v>
      </c>
      <c r="H224" s="46">
        <v>45702</v>
      </c>
      <c r="I224" s="41">
        <f t="shared" si="0"/>
        <v>45702</v>
      </c>
      <c r="J224" s="40">
        <f>IF(F224="是",VLOOKUP(G224,[22]Sheet2!A:C,3,FALSE),VLOOKUP(G224,[22]Sheet2!A:B,2,FALSE))</f>
        <v>600</v>
      </c>
      <c r="K224" s="35" t="s">
        <v>23</v>
      </c>
      <c r="L224" s="21"/>
    </row>
    <row r="225" s="6" customFormat="1" ht="34" customHeight="1" spans="1:12">
      <c r="A225" s="21">
        <v>221</v>
      </c>
      <c r="B225" s="22" t="s">
        <v>212</v>
      </c>
      <c r="C225" s="22" t="s">
        <v>301</v>
      </c>
      <c r="D225" s="22" t="s">
        <v>320</v>
      </c>
      <c r="E225" s="45" t="s">
        <v>18</v>
      </c>
      <c r="F225" s="22" t="s">
        <v>19</v>
      </c>
      <c r="G225" s="22" t="s">
        <v>20</v>
      </c>
      <c r="H225" s="46">
        <v>45757</v>
      </c>
      <c r="I225" s="41">
        <f t="shared" si="0"/>
        <v>45757</v>
      </c>
      <c r="J225" s="40">
        <f>IF(F225="是",VLOOKUP(G225,[22]Sheet2!A:C,3,FALSE),VLOOKUP(G225,[22]Sheet2!A:B,2,FALSE))</f>
        <v>600</v>
      </c>
      <c r="K225" s="35" t="s">
        <v>23</v>
      </c>
      <c r="L225" s="21"/>
    </row>
    <row r="226" s="6" customFormat="1" ht="34" customHeight="1" spans="1:12">
      <c r="A226" s="21">
        <v>222</v>
      </c>
      <c r="B226" s="22" t="s">
        <v>212</v>
      </c>
      <c r="C226" s="22" t="s">
        <v>301</v>
      </c>
      <c r="D226" s="22" t="s">
        <v>321</v>
      </c>
      <c r="E226" s="45" t="s">
        <v>18</v>
      </c>
      <c r="F226" s="22" t="s">
        <v>19</v>
      </c>
      <c r="G226" s="22" t="s">
        <v>20</v>
      </c>
      <c r="H226" s="46">
        <v>45697</v>
      </c>
      <c r="I226" s="41">
        <f t="shared" si="0"/>
        <v>45697</v>
      </c>
      <c r="J226" s="40">
        <f>IF(F226="是",VLOOKUP(G226,[22]Sheet2!A:C,3,FALSE),VLOOKUP(G226,[22]Sheet2!A:B,2,FALSE))</f>
        <v>600</v>
      </c>
      <c r="K226" s="35" t="s">
        <v>23</v>
      </c>
      <c r="L226" s="21"/>
    </row>
    <row r="227" s="6" customFormat="1" ht="34" customHeight="1" spans="1:12">
      <c r="A227" s="21">
        <v>223</v>
      </c>
      <c r="B227" s="22" t="s">
        <v>212</v>
      </c>
      <c r="C227" s="22" t="s">
        <v>301</v>
      </c>
      <c r="D227" s="22" t="s">
        <v>322</v>
      </c>
      <c r="E227" s="45" t="s">
        <v>18</v>
      </c>
      <c r="F227" s="22" t="s">
        <v>19</v>
      </c>
      <c r="G227" s="22" t="s">
        <v>20</v>
      </c>
      <c r="H227" s="46">
        <v>45728</v>
      </c>
      <c r="I227" s="41">
        <f t="shared" si="0"/>
        <v>45728</v>
      </c>
      <c r="J227" s="40">
        <f>IF(F227="是",VLOOKUP(G227,[22]Sheet2!A:C,3,FALSE),VLOOKUP(G227,[22]Sheet2!A:B,2,FALSE))</f>
        <v>600</v>
      </c>
      <c r="K227" s="35" t="s">
        <v>23</v>
      </c>
      <c r="L227" s="21"/>
    </row>
    <row r="228" s="6" customFormat="1" ht="34" customHeight="1" spans="1:12">
      <c r="A228" s="21">
        <v>224</v>
      </c>
      <c r="B228" s="22" t="s">
        <v>212</v>
      </c>
      <c r="C228" s="22" t="s">
        <v>301</v>
      </c>
      <c r="D228" s="22" t="s">
        <v>323</v>
      </c>
      <c r="E228" s="45" t="s">
        <v>18</v>
      </c>
      <c r="F228" s="22" t="s">
        <v>19</v>
      </c>
      <c r="G228" s="22" t="s">
        <v>100</v>
      </c>
      <c r="H228" s="46">
        <v>45701</v>
      </c>
      <c r="I228" s="41">
        <f t="shared" si="0"/>
        <v>45701</v>
      </c>
      <c r="J228" s="40">
        <f>IF(F228="是",VLOOKUP(G228,[22]Sheet2!A:C,3,FALSE),VLOOKUP(G228,[22]Sheet2!A:B,2,FALSE))</f>
        <v>800</v>
      </c>
      <c r="K228" s="35" t="s">
        <v>23</v>
      </c>
      <c r="L228" s="21"/>
    </row>
    <row r="229" s="6" customFormat="1" ht="34" customHeight="1" spans="1:12">
      <c r="A229" s="21">
        <v>225</v>
      </c>
      <c r="B229" s="22" t="s">
        <v>212</v>
      </c>
      <c r="C229" s="22" t="s">
        <v>301</v>
      </c>
      <c r="D229" s="22" t="s">
        <v>324</v>
      </c>
      <c r="E229" s="45" t="s">
        <v>18</v>
      </c>
      <c r="F229" s="22" t="s">
        <v>19</v>
      </c>
      <c r="G229" s="22" t="s">
        <v>100</v>
      </c>
      <c r="H229" s="46">
        <v>45701</v>
      </c>
      <c r="I229" s="41">
        <f t="shared" si="0"/>
        <v>45701</v>
      </c>
      <c r="J229" s="40">
        <f>IF(F229="是",VLOOKUP(G229,[22]Sheet2!A:C,3,FALSE),VLOOKUP(G229,[22]Sheet2!A:B,2,FALSE))</f>
        <v>800</v>
      </c>
      <c r="K229" s="35" t="s">
        <v>23</v>
      </c>
      <c r="L229" s="21"/>
    </row>
    <row r="230" s="6" customFormat="1" ht="34" customHeight="1" spans="1:12">
      <c r="A230" s="21">
        <v>226</v>
      </c>
      <c r="B230" s="22" t="s">
        <v>212</v>
      </c>
      <c r="C230" s="22" t="s">
        <v>325</v>
      </c>
      <c r="D230" s="22" t="s">
        <v>326</v>
      </c>
      <c r="E230" s="22" t="s">
        <v>18</v>
      </c>
      <c r="F230" s="22" t="s">
        <v>19</v>
      </c>
      <c r="G230" s="22" t="s">
        <v>20</v>
      </c>
      <c r="H230" s="35" t="s">
        <v>327</v>
      </c>
      <c r="I230" s="22">
        <v>2</v>
      </c>
      <c r="J230" s="40">
        <v>600</v>
      </c>
      <c r="K230" s="35" t="s">
        <v>23</v>
      </c>
      <c r="L230" s="21"/>
    </row>
    <row r="231" s="6" customFormat="1" ht="34" customHeight="1" spans="1:12">
      <c r="A231" s="21">
        <v>227</v>
      </c>
      <c r="B231" s="22" t="s">
        <v>212</v>
      </c>
      <c r="C231" s="22" t="s">
        <v>325</v>
      </c>
      <c r="D231" s="22" t="s">
        <v>328</v>
      </c>
      <c r="E231" s="22" t="s">
        <v>18</v>
      </c>
      <c r="F231" s="22" t="s">
        <v>19</v>
      </c>
      <c r="G231" s="22" t="s">
        <v>20</v>
      </c>
      <c r="H231" s="35" t="s">
        <v>327</v>
      </c>
      <c r="I231" s="22">
        <v>2</v>
      </c>
      <c r="J231" s="40">
        <f>IF(F231="是",VLOOKUP(G231,[23]Sheet2!A:C,3,FALSE),VLOOKUP(G231,[23]Sheet2!A:B,2,FALSE))</f>
        <v>600</v>
      </c>
      <c r="K231" s="35" t="s">
        <v>23</v>
      </c>
      <c r="L231" s="21"/>
    </row>
    <row r="232" s="6" customFormat="1" ht="34" customHeight="1" spans="1:12">
      <c r="A232" s="21">
        <v>228</v>
      </c>
      <c r="B232" s="22" t="s">
        <v>212</v>
      </c>
      <c r="C232" s="22" t="s">
        <v>329</v>
      </c>
      <c r="D232" s="22" t="s">
        <v>330</v>
      </c>
      <c r="E232" s="22" t="s">
        <v>18</v>
      </c>
      <c r="F232" s="22" t="s">
        <v>19</v>
      </c>
      <c r="G232" s="22" t="s">
        <v>28</v>
      </c>
      <c r="H232" s="46">
        <v>45689</v>
      </c>
      <c r="I232" s="22" t="s">
        <v>131</v>
      </c>
      <c r="J232" s="40">
        <v>800</v>
      </c>
      <c r="K232" s="35" t="s">
        <v>23</v>
      </c>
      <c r="L232" s="21"/>
    </row>
    <row r="233" s="6" customFormat="1" ht="34" customHeight="1" spans="1:12">
      <c r="A233" s="21">
        <v>229</v>
      </c>
      <c r="B233" s="22" t="s">
        <v>212</v>
      </c>
      <c r="C233" s="22" t="s">
        <v>329</v>
      </c>
      <c r="D233" s="22" t="s">
        <v>331</v>
      </c>
      <c r="E233" s="22" t="s">
        <v>18</v>
      </c>
      <c r="F233" s="22" t="s">
        <v>19</v>
      </c>
      <c r="G233" s="22" t="s">
        <v>52</v>
      </c>
      <c r="H233" s="46">
        <v>45748</v>
      </c>
      <c r="I233" s="22" t="s">
        <v>133</v>
      </c>
      <c r="J233" s="40">
        <v>800</v>
      </c>
      <c r="K233" s="35" t="s">
        <v>23</v>
      </c>
      <c r="L233" s="21"/>
    </row>
    <row r="234" s="6" customFormat="1" ht="34" customHeight="1" spans="1:12">
      <c r="A234" s="21">
        <v>230</v>
      </c>
      <c r="B234" s="22" t="s">
        <v>212</v>
      </c>
      <c r="C234" s="22" t="s">
        <v>329</v>
      </c>
      <c r="D234" s="22" t="s">
        <v>332</v>
      </c>
      <c r="E234" s="22" t="s">
        <v>18</v>
      </c>
      <c r="F234" s="22" t="s">
        <v>19</v>
      </c>
      <c r="G234" s="22" t="s">
        <v>20</v>
      </c>
      <c r="H234" s="46">
        <v>45755</v>
      </c>
      <c r="I234" s="22" t="s">
        <v>133</v>
      </c>
      <c r="J234" s="40">
        <f>IF(F234="是",VLOOKUP(G234,[24]Sheet2!A:C,3,FALSE),VLOOKUP(G234,[24]Sheet2!A:B,2,FALSE))</f>
        <v>600</v>
      </c>
      <c r="K234" s="35" t="s">
        <v>23</v>
      </c>
      <c r="L234" s="21"/>
    </row>
    <row r="235" s="6" customFormat="1" ht="34" customHeight="1" spans="1:12">
      <c r="A235" s="21">
        <v>231</v>
      </c>
      <c r="B235" s="22" t="s">
        <v>212</v>
      </c>
      <c r="C235" s="22" t="s">
        <v>329</v>
      </c>
      <c r="D235" s="22" t="s">
        <v>333</v>
      </c>
      <c r="E235" s="22" t="s">
        <v>18</v>
      </c>
      <c r="F235" s="22" t="s">
        <v>19</v>
      </c>
      <c r="G235" s="22" t="s">
        <v>100</v>
      </c>
      <c r="H235" s="46">
        <v>45689</v>
      </c>
      <c r="I235" s="22" t="s">
        <v>131</v>
      </c>
      <c r="J235" s="40">
        <v>800</v>
      </c>
      <c r="K235" s="35" t="s">
        <v>23</v>
      </c>
      <c r="L235" s="21"/>
    </row>
    <row r="236" s="6" customFormat="1" ht="34" customHeight="1" spans="1:12">
      <c r="A236" s="21">
        <v>232</v>
      </c>
      <c r="B236" s="22" t="s">
        <v>212</v>
      </c>
      <c r="C236" s="22" t="s">
        <v>329</v>
      </c>
      <c r="D236" s="22" t="s">
        <v>334</v>
      </c>
      <c r="E236" s="45" t="s">
        <v>18</v>
      </c>
      <c r="F236" s="22" t="s">
        <v>19</v>
      </c>
      <c r="G236" s="22" t="s">
        <v>20</v>
      </c>
      <c r="H236" s="46">
        <v>45779</v>
      </c>
      <c r="I236" s="22" t="s">
        <v>163</v>
      </c>
      <c r="J236" s="40">
        <f>IF(F236="是",VLOOKUP(G236,[24]Sheet2!A:C,3,FALSE),VLOOKUP(G236,[24]Sheet2!A:B,2,FALSE))</f>
        <v>600</v>
      </c>
      <c r="K236" s="35" t="s">
        <v>23</v>
      </c>
      <c r="L236" s="21"/>
    </row>
    <row r="237" s="6" customFormat="1" ht="34" customHeight="1" spans="1:12">
      <c r="A237" s="21">
        <v>233</v>
      </c>
      <c r="B237" s="22" t="s">
        <v>212</v>
      </c>
      <c r="C237" s="22" t="s">
        <v>329</v>
      </c>
      <c r="D237" s="22" t="s">
        <v>335</v>
      </c>
      <c r="E237" s="45" t="s">
        <v>18</v>
      </c>
      <c r="F237" s="22" t="s">
        <v>19</v>
      </c>
      <c r="G237" s="22" t="s">
        <v>20</v>
      </c>
      <c r="H237" s="46">
        <v>45717</v>
      </c>
      <c r="I237" s="40" t="s">
        <v>153</v>
      </c>
      <c r="J237" s="40">
        <f>IF(F237="是",VLOOKUP(G237,[24]Sheet2!A:C,3,FALSE),VLOOKUP(G237,[24]Sheet2!A:B,2,FALSE))</f>
        <v>600</v>
      </c>
      <c r="K237" s="35" t="s">
        <v>23</v>
      </c>
      <c r="L237" s="21"/>
    </row>
    <row r="238" s="6" customFormat="1" ht="34" customHeight="1" spans="1:12">
      <c r="A238" s="21">
        <v>234</v>
      </c>
      <c r="B238" s="22" t="s">
        <v>212</v>
      </c>
      <c r="C238" s="22" t="s">
        <v>336</v>
      </c>
      <c r="D238" s="22" t="s">
        <v>337</v>
      </c>
      <c r="E238" s="22" t="s">
        <v>18</v>
      </c>
      <c r="F238" s="22" t="s">
        <v>19</v>
      </c>
      <c r="G238" s="22" t="s">
        <v>20</v>
      </c>
      <c r="H238" s="35">
        <v>45789</v>
      </c>
      <c r="I238" s="22">
        <v>5</v>
      </c>
      <c r="J238" s="40">
        <v>600</v>
      </c>
      <c r="K238" s="35" t="s">
        <v>23</v>
      </c>
      <c r="L238" s="21"/>
    </row>
    <row r="239" s="6" customFormat="1" ht="34" customHeight="1" spans="1:12">
      <c r="A239" s="21">
        <v>235</v>
      </c>
      <c r="B239" s="22" t="s">
        <v>212</v>
      </c>
      <c r="C239" s="22" t="s">
        <v>336</v>
      </c>
      <c r="D239" s="22" t="s">
        <v>338</v>
      </c>
      <c r="E239" s="22" t="s">
        <v>18</v>
      </c>
      <c r="F239" s="22" t="s">
        <v>19</v>
      </c>
      <c r="G239" s="22" t="s">
        <v>20</v>
      </c>
      <c r="H239" s="35">
        <v>45698</v>
      </c>
      <c r="I239" s="40">
        <v>2</v>
      </c>
      <c r="J239" s="40">
        <f>IF(F239="是",VLOOKUP(G239,[25]Sheet2!A:C,3,FALSE),VLOOKUP(G239,[25]Sheet2!A:B,2,FALSE))</f>
        <v>600</v>
      </c>
      <c r="K239" s="35" t="s">
        <v>23</v>
      </c>
      <c r="L239" s="21"/>
    </row>
    <row r="240" s="6" customFormat="1" ht="34" customHeight="1" spans="1:12">
      <c r="A240" s="21">
        <v>236</v>
      </c>
      <c r="B240" s="22" t="s">
        <v>212</v>
      </c>
      <c r="C240" s="22" t="s">
        <v>336</v>
      </c>
      <c r="D240" s="22" t="s">
        <v>339</v>
      </c>
      <c r="E240" s="22" t="s">
        <v>18</v>
      </c>
      <c r="F240" s="22" t="s">
        <v>19</v>
      </c>
      <c r="G240" s="22" t="s">
        <v>20</v>
      </c>
      <c r="H240" s="35">
        <v>45693</v>
      </c>
      <c r="I240" s="40">
        <v>2</v>
      </c>
      <c r="J240" s="40">
        <f>IF(F240="是",VLOOKUP(G240,[25]Sheet2!A:C,3,FALSE),VLOOKUP(G240,[25]Sheet2!A:B,2,FALSE))</f>
        <v>600</v>
      </c>
      <c r="K240" s="35" t="s">
        <v>23</v>
      </c>
      <c r="L240" s="21"/>
    </row>
    <row r="241" s="6" customFormat="1" ht="34" customHeight="1" spans="1:12">
      <c r="A241" s="21">
        <v>237</v>
      </c>
      <c r="B241" s="22" t="s">
        <v>212</v>
      </c>
      <c r="C241" s="22" t="s">
        <v>340</v>
      </c>
      <c r="D241" s="22" t="s">
        <v>341</v>
      </c>
      <c r="E241" s="22" t="s">
        <v>18</v>
      </c>
      <c r="F241" s="22" t="s">
        <v>19</v>
      </c>
      <c r="G241" s="22" t="s">
        <v>28</v>
      </c>
      <c r="H241" s="41">
        <v>45724</v>
      </c>
      <c r="I241" s="40" t="s">
        <v>133</v>
      </c>
      <c r="J241" s="40">
        <v>800</v>
      </c>
      <c r="K241" s="35" t="s">
        <v>23</v>
      </c>
      <c r="L241" s="21"/>
    </row>
    <row r="242" s="6" customFormat="1" ht="34" customHeight="1" spans="1:12">
      <c r="A242" s="21">
        <v>238</v>
      </c>
      <c r="B242" s="22" t="s">
        <v>212</v>
      </c>
      <c r="C242" s="22" t="s">
        <v>340</v>
      </c>
      <c r="D242" s="22" t="s">
        <v>342</v>
      </c>
      <c r="E242" s="22" t="s">
        <v>18</v>
      </c>
      <c r="F242" s="22" t="s">
        <v>19</v>
      </c>
      <c r="G242" s="22" t="s">
        <v>20</v>
      </c>
      <c r="H242" s="41">
        <v>45695</v>
      </c>
      <c r="I242" s="40" t="s">
        <v>153</v>
      </c>
      <c r="J242" s="40">
        <v>600</v>
      </c>
      <c r="K242" s="35" t="s">
        <v>23</v>
      </c>
      <c r="L242" s="21"/>
    </row>
    <row r="243" s="6" customFormat="1" ht="34" customHeight="1" spans="1:12">
      <c r="A243" s="21">
        <v>239</v>
      </c>
      <c r="B243" s="22" t="s">
        <v>212</v>
      </c>
      <c r="C243" s="22" t="s">
        <v>340</v>
      </c>
      <c r="D243" s="22" t="s">
        <v>343</v>
      </c>
      <c r="E243" s="22" t="s">
        <v>18</v>
      </c>
      <c r="F243" s="22" t="s">
        <v>19</v>
      </c>
      <c r="G243" s="22" t="s">
        <v>20</v>
      </c>
      <c r="H243" s="41">
        <v>45698</v>
      </c>
      <c r="I243" s="40" t="s">
        <v>153</v>
      </c>
      <c r="J243" s="40">
        <v>600</v>
      </c>
      <c r="K243" s="35" t="s">
        <v>23</v>
      </c>
      <c r="L243" s="21"/>
    </row>
    <row r="244" s="6" customFormat="1" ht="34" customHeight="1" spans="1:12">
      <c r="A244" s="21">
        <v>240</v>
      </c>
      <c r="B244" s="22" t="s">
        <v>212</v>
      </c>
      <c r="C244" s="22" t="s">
        <v>340</v>
      </c>
      <c r="D244" s="22" t="s">
        <v>344</v>
      </c>
      <c r="E244" s="22" t="s">
        <v>18</v>
      </c>
      <c r="F244" s="22" t="s">
        <v>19</v>
      </c>
      <c r="G244" s="22" t="s">
        <v>20</v>
      </c>
      <c r="H244" s="41">
        <v>45698</v>
      </c>
      <c r="I244" s="40" t="s">
        <v>153</v>
      </c>
      <c r="J244" s="40">
        <v>600</v>
      </c>
      <c r="K244" s="35" t="s">
        <v>23</v>
      </c>
      <c r="L244" s="21"/>
    </row>
    <row r="245" s="6" customFormat="1" ht="34" customHeight="1" spans="1:12">
      <c r="A245" s="21">
        <v>241</v>
      </c>
      <c r="B245" s="22" t="s">
        <v>212</v>
      </c>
      <c r="C245" s="22" t="s">
        <v>340</v>
      </c>
      <c r="D245" s="22" t="s">
        <v>345</v>
      </c>
      <c r="E245" s="22" t="s">
        <v>18</v>
      </c>
      <c r="F245" s="22" t="s">
        <v>19</v>
      </c>
      <c r="G245" s="22" t="s">
        <v>199</v>
      </c>
      <c r="H245" s="41">
        <v>45697</v>
      </c>
      <c r="I245" s="40" t="s">
        <v>153</v>
      </c>
      <c r="J245" s="40">
        <v>800</v>
      </c>
      <c r="K245" s="35" t="s">
        <v>23</v>
      </c>
      <c r="L245" s="21"/>
    </row>
    <row r="246" s="6" customFormat="1" ht="34" customHeight="1" spans="1:12">
      <c r="A246" s="21">
        <v>242</v>
      </c>
      <c r="B246" s="22" t="s">
        <v>212</v>
      </c>
      <c r="C246" s="22" t="s">
        <v>340</v>
      </c>
      <c r="D246" s="22" t="s">
        <v>346</v>
      </c>
      <c r="E246" s="22" t="s">
        <v>18</v>
      </c>
      <c r="F246" s="22" t="s">
        <v>19</v>
      </c>
      <c r="G246" s="22" t="s">
        <v>20</v>
      </c>
      <c r="H246" s="41">
        <v>45698</v>
      </c>
      <c r="I246" s="40" t="s">
        <v>153</v>
      </c>
      <c r="J246" s="40">
        <v>600</v>
      </c>
      <c r="K246" s="35" t="s">
        <v>23</v>
      </c>
      <c r="L246" s="21"/>
    </row>
    <row r="247" s="6" customFormat="1" ht="34" customHeight="1" spans="1:12">
      <c r="A247" s="21">
        <v>243</v>
      </c>
      <c r="B247" s="22" t="s">
        <v>212</v>
      </c>
      <c r="C247" s="22" t="s">
        <v>340</v>
      </c>
      <c r="D247" s="22" t="s">
        <v>347</v>
      </c>
      <c r="E247" s="22" t="s">
        <v>18</v>
      </c>
      <c r="F247" s="22" t="s">
        <v>19</v>
      </c>
      <c r="G247" s="22" t="s">
        <v>20</v>
      </c>
      <c r="H247" s="41">
        <v>45717</v>
      </c>
      <c r="I247" s="40" t="s">
        <v>133</v>
      </c>
      <c r="J247" s="40">
        <v>600</v>
      </c>
      <c r="K247" s="35" t="s">
        <v>23</v>
      </c>
      <c r="L247" s="21"/>
    </row>
    <row r="248" s="6" customFormat="1" ht="34" customHeight="1" spans="1:12">
      <c r="A248" s="21">
        <v>244</v>
      </c>
      <c r="B248" s="22" t="s">
        <v>212</v>
      </c>
      <c r="C248" s="22" t="s">
        <v>340</v>
      </c>
      <c r="D248" s="22" t="s">
        <v>348</v>
      </c>
      <c r="E248" s="22" t="s">
        <v>18</v>
      </c>
      <c r="F248" s="22" t="s">
        <v>19</v>
      </c>
      <c r="G248" s="22" t="s">
        <v>349</v>
      </c>
      <c r="H248" s="41">
        <v>45734</v>
      </c>
      <c r="I248" s="40" t="s">
        <v>133</v>
      </c>
      <c r="J248" s="40">
        <v>800</v>
      </c>
      <c r="K248" s="35" t="s">
        <v>23</v>
      </c>
      <c r="L248" s="21"/>
    </row>
    <row r="249" s="6" customFormat="1" ht="34" customHeight="1" spans="1:12">
      <c r="A249" s="21">
        <v>245</v>
      </c>
      <c r="B249" s="22" t="s">
        <v>212</v>
      </c>
      <c r="C249" s="22" t="s">
        <v>340</v>
      </c>
      <c r="D249" s="22" t="s">
        <v>350</v>
      </c>
      <c r="E249" s="22" t="s">
        <v>18</v>
      </c>
      <c r="F249" s="22" t="s">
        <v>19</v>
      </c>
      <c r="G249" s="22" t="s">
        <v>20</v>
      </c>
      <c r="H249" s="41">
        <v>45717</v>
      </c>
      <c r="I249" s="40" t="s">
        <v>133</v>
      </c>
      <c r="J249" s="40">
        <v>600</v>
      </c>
      <c r="K249" s="35" t="s">
        <v>23</v>
      </c>
      <c r="L249" s="21"/>
    </row>
    <row r="250" s="6" customFormat="1" ht="34" customHeight="1" spans="1:12">
      <c r="A250" s="21">
        <v>246</v>
      </c>
      <c r="B250" s="22" t="s">
        <v>212</v>
      </c>
      <c r="C250" s="22" t="s">
        <v>340</v>
      </c>
      <c r="D250" s="22" t="s">
        <v>351</v>
      </c>
      <c r="E250" s="22" t="s">
        <v>18</v>
      </c>
      <c r="F250" s="22" t="s">
        <v>19</v>
      </c>
      <c r="G250" s="22" t="s">
        <v>20</v>
      </c>
      <c r="H250" s="41">
        <v>45726</v>
      </c>
      <c r="I250" s="40" t="s">
        <v>133</v>
      </c>
      <c r="J250" s="40">
        <v>600</v>
      </c>
      <c r="K250" s="35" t="s">
        <v>23</v>
      </c>
      <c r="L250" s="21"/>
    </row>
    <row r="251" s="6" customFormat="1" ht="34" customHeight="1" spans="1:12">
      <c r="A251" s="21">
        <v>247</v>
      </c>
      <c r="B251" s="22" t="s">
        <v>212</v>
      </c>
      <c r="C251" s="22" t="s">
        <v>340</v>
      </c>
      <c r="D251" s="22" t="s">
        <v>352</v>
      </c>
      <c r="E251" s="22" t="s">
        <v>18</v>
      </c>
      <c r="F251" s="22" t="s">
        <v>19</v>
      </c>
      <c r="G251" s="22" t="s">
        <v>20</v>
      </c>
      <c r="H251" s="41">
        <v>45700</v>
      </c>
      <c r="I251" s="40" t="s">
        <v>153</v>
      </c>
      <c r="J251" s="40">
        <v>600</v>
      </c>
      <c r="K251" s="35" t="s">
        <v>23</v>
      </c>
      <c r="L251" s="21"/>
    </row>
    <row r="252" s="6" customFormat="1" ht="34" customHeight="1" spans="1:12">
      <c r="A252" s="21">
        <v>248</v>
      </c>
      <c r="B252" s="22" t="s">
        <v>212</v>
      </c>
      <c r="C252" s="22" t="s">
        <v>340</v>
      </c>
      <c r="D252" s="22" t="s">
        <v>353</v>
      </c>
      <c r="E252" s="22" t="s">
        <v>18</v>
      </c>
      <c r="F252" s="22" t="s">
        <v>19</v>
      </c>
      <c r="G252" s="22" t="s">
        <v>20</v>
      </c>
      <c r="H252" s="41">
        <v>45700</v>
      </c>
      <c r="I252" s="40" t="s">
        <v>153</v>
      </c>
      <c r="J252" s="40">
        <v>600</v>
      </c>
      <c r="K252" s="35" t="s">
        <v>23</v>
      </c>
      <c r="L252" s="21"/>
    </row>
    <row r="253" s="6" customFormat="1" ht="34" customHeight="1" spans="1:12">
      <c r="A253" s="21">
        <v>249</v>
      </c>
      <c r="B253" s="22" t="s">
        <v>212</v>
      </c>
      <c r="C253" s="22" t="s">
        <v>340</v>
      </c>
      <c r="D253" s="22" t="s">
        <v>354</v>
      </c>
      <c r="E253" s="22" t="s">
        <v>18</v>
      </c>
      <c r="F253" s="22" t="s">
        <v>19</v>
      </c>
      <c r="G253" s="22" t="s">
        <v>20</v>
      </c>
      <c r="H253" s="41">
        <v>45699</v>
      </c>
      <c r="I253" s="40" t="s">
        <v>153</v>
      </c>
      <c r="J253" s="40">
        <v>600</v>
      </c>
      <c r="K253" s="35" t="s">
        <v>23</v>
      </c>
      <c r="L253" s="21"/>
    </row>
    <row r="254" s="6" customFormat="1" ht="34" customHeight="1" spans="1:12">
      <c r="A254" s="21">
        <v>250</v>
      </c>
      <c r="B254" s="22" t="s">
        <v>212</v>
      </c>
      <c r="C254" s="22" t="s">
        <v>340</v>
      </c>
      <c r="D254" s="22" t="s">
        <v>355</v>
      </c>
      <c r="E254" s="22" t="s">
        <v>18</v>
      </c>
      <c r="F254" s="22" t="s">
        <v>19</v>
      </c>
      <c r="G254" s="22" t="s">
        <v>20</v>
      </c>
      <c r="H254" s="41">
        <v>45699</v>
      </c>
      <c r="I254" s="40" t="s">
        <v>153</v>
      </c>
      <c r="J254" s="40">
        <v>600</v>
      </c>
      <c r="K254" s="35" t="s">
        <v>23</v>
      </c>
      <c r="L254" s="21"/>
    </row>
    <row r="255" s="6" customFormat="1" ht="34" customHeight="1" spans="1:12">
      <c r="A255" s="21">
        <v>251</v>
      </c>
      <c r="B255" s="22" t="s">
        <v>212</v>
      </c>
      <c r="C255" s="22" t="s">
        <v>340</v>
      </c>
      <c r="D255" s="22" t="s">
        <v>356</v>
      </c>
      <c r="E255" s="22" t="s">
        <v>18</v>
      </c>
      <c r="F255" s="22" t="s">
        <v>19</v>
      </c>
      <c r="G255" s="22" t="s">
        <v>28</v>
      </c>
      <c r="H255" s="41">
        <v>45704</v>
      </c>
      <c r="I255" s="40" t="s">
        <v>153</v>
      </c>
      <c r="J255" s="40">
        <v>800</v>
      </c>
      <c r="K255" s="35" t="s">
        <v>23</v>
      </c>
      <c r="L255" s="21"/>
    </row>
    <row r="256" s="6" customFormat="1" ht="34" customHeight="1" spans="1:12">
      <c r="A256" s="21">
        <v>252</v>
      </c>
      <c r="B256" s="22" t="s">
        <v>212</v>
      </c>
      <c r="C256" s="22" t="s">
        <v>340</v>
      </c>
      <c r="D256" s="22" t="s">
        <v>357</v>
      </c>
      <c r="E256" s="22" t="s">
        <v>18</v>
      </c>
      <c r="F256" s="22" t="s">
        <v>19</v>
      </c>
      <c r="G256" s="22" t="s">
        <v>20</v>
      </c>
      <c r="H256" s="41">
        <v>45695</v>
      </c>
      <c r="I256" s="40" t="s">
        <v>153</v>
      </c>
      <c r="J256" s="40">
        <v>600</v>
      </c>
      <c r="K256" s="35" t="s">
        <v>23</v>
      </c>
      <c r="L256" s="21"/>
    </row>
    <row r="257" s="6" customFormat="1" ht="34" customHeight="1" spans="1:12">
      <c r="A257" s="21">
        <v>253</v>
      </c>
      <c r="B257" s="22" t="s">
        <v>212</v>
      </c>
      <c r="C257" s="22" t="s">
        <v>340</v>
      </c>
      <c r="D257" s="22" t="s">
        <v>358</v>
      </c>
      <c r="E257" s="22" t="s">
        <v>18</v>
      </c>
      <c r="F257" s="22" t="s">
        <v>19</v>
      </c>
      <c r="G257" s="22" t="s">
        <v>359</v>
      </c>
      <c r="H257" s="41">
        <v>45748</v>
      </c>
      <c r="I257" s="40" t="s">
        <v>163</v>
      </c>
      <c r="J257" s="40">
        <v>800</v>
      </c>
      <c r="K257" s="35" t="s">
        <v>23</v>
      </c>
      <c r="L257" s="21"/>
    </row>
    <row r="258" s="6" customFormat="1" ht="34" customHeight="1" spans="1:12">
      <c r="A258" s="21">
        <v>254</v>
      </c>
      <c r="B258" s="22" t="s">
        <v>212</v>
      </c>
      <c r="C258" s="22" t="s">
        <v>340</v>
      </c>
      <c r="D258" s="22" t="s">
        <v>360</v>
      </c>
      <c r="E258" s="22" t="s">
        <v>18</v>
      </c>
      <c r="F258" s="22" t="s">
        <v>19</v>
      </c>
      <c r="G258" s="22" t="s">
        <v>20</v>
      </c>
      <c r="H258" s="41">
        <v>45766</v>
      </c>
      <c r="I258" s="40" t="s">
        <v>163</v>
      </c>
      <c r="J258" s="40">
        <v>600</v>
      </c>
      <c r="K258" s="35" t="s">
        <v>23</v>
      </c>
      <c r="L258" s="21"/>
    </row>
    <row r="259" s="6" customFormat="1" ht="34" customHeight="1" spans="1:12">
      <c r="A259" s="21">
        <v>255</v>
      </c>
      <c r="B259" s="22" t="s">
        <v>212</v>
      </c>
      <c r="C259" s="22" t="s">
        <v>340</v>
      </c>
      <c r="D259" s="22" t="s">
        <v>361</v>
      </c>
      <c r="E259" s="22" t="s">
        <v>18</v>
      </c>
      <c r="F259" s="22" t="s">
        <v>19</v>
      </c>
      <c r="G259" s="22" t="s">
        <v>28</v>
      </c>
      <c r="H259" s="41">
        <v>45700</v>
      </c>
      <c r="I259" s="40" t="s">
        <v>153</v>
      </c>
      <c r="J259" s="40">
        <v>800</v>
      </c>
      <c r="K259" s="35" t="s">
        <v>23</v>
      </c>
      <c r="L259" s="21"/>
    </row>
    <row r="260" s="6" customFormat="1" ht="34" customHeight="1" spans="1:12">
      <c r="A260" s="21">
        <v>256</v>
      </c>
      <c r="B260" s="22" t="s">
        <v>212</v>
      </c>
      <c r="C260" s="22" t="s">
        <v>340</v>
      </c>
      <c r="D260" s="22" t="s">
        <v>362</v>
      </c>
      <c r="E260" s="22" t="s">
        <v>18</v>
      </c>
      <c r="F260" s="22" t="s">
        <v>19</v>
      </c>
      <c r="G260" s="22" t="s">
        <v>28</v>
      </c>
      <c r="H260" s="41">
        <v>45700</v>
      </c>
      <c r="I260" s="40" t="s">
        <v>153</v>
      </c>
      <c r="J260" s="40">
        <v>800</v>
      </c>
      <c r="K260" s="35" t="s">
        <v>23</v>
      </c>
      <c r="L260" s="21"/>
    </row>
    <row r="261" s="6" customFormat="1" ht="34" customHeight="1" spans="1:12">
      <c r="A261" s="21">
        <v>257</v>
      </c>
      <c r="B261" s="22" t="s">
        <v>212</v>
      </c>
      <c r="C261" s="22" t="s">
        <v>363</v>
      </c>
      <c r="D261" s="22" t="s">
        <v>364</v>
      </c>
      <c r="E261" s="45" t="s">
        <v>18</v>
      </c>
      <c r="F261" s="22" t="s">
        <v>19</v>
      </c>
      <c r="G261" s="22" t="s">
        <v>100</v>
      </c>
      <c r="H261" s="46">
        <v>45780</v>
      </c>
      <c r="I261" s="40">
        <v>5</v>
      </c>
      <c r="J261" s="40">
        <f>IF(F261="是",VLOOKUP(G261,[26]Sheet2!A:C,3,FALSE),VLOOKUP(G261,[26]Sheet2!A:B,2,FALSE))</f>
        <v>800</v>
      </c>
      <c r="K261" s="35" t="s">
        <v>23</v>
      </c>
      <c r="L261" s="21"/>
    </row>
    <row r="262" s="6" customFormat="1" ht="34" customHeight="1" spans="1:12">
      <c r="A262" s="21">
        <v>258</v>
      </c>
      <c r="B262" s="22" t="s">
        <v>212</v>
      </c>
      <c r="C262" s="22" t="s">
        <v>363</v>
      </c>
      <c r="D262" s="22" t="s">
        <v>365</v>
      </c>
      <c r="E262" s="45" t="s">
        <v>18</v>
      </c>
      <c r="F262" s="22" t="s">
        <v>19</v>
      </c>
      <c r="G262" s="22" t="s">
        <v>63</v>
      </c>
      <c r="H262" s="46">
        <v>45720</v>
      </c>
      <c r="I262" s="40">
        <v>3</v>
      </c>
      <c r="J262" s="40">
        <f>IF(F262="是",VLOOKUP(G262,[26]Sheet2!A:C,3,FALSE),VLOOKUP(G262,[26]Sheet2!A:B,2,FALSE))</f>
        <v>800</v>
      </c>
      <c r="K262" s="35" t="s">
        <v>23</v>
      </c>
      <c r="L262" s="21"/>
    </row>
    <row r="263" s="6" customFormat="1" ht="34" customHeight="1" spans="1:12">
      <c r="A263" s="21">
        <v>259</v>
      </c>
      <c r="B263" s="22" t="s">
        <v>212</v>
      </c>
      <c r="C263" s="22" t="s">
        <v>363</v>
      </c>
      <c r="D263" s="22" t="s">
        <v>366</v>
      </c>
      <c r="E263" s="45" t="s">
        <v>18</v>
      </c>
      <c r="F263" s="22" t="s">
        <v>19</v>
      </c>
      <c r="G263" s="22" t="s">
        <v>20</v>
      </c>
      <c r="H263" s="46">
        <v>45782</v>
      </c>
      <c r="I263" s="40">
        <v>5</v>
      </c>
      <c r="J263" s="40">
        <f>IF(F263="是",VLOOKUP(G263,[26]Sheet2!A:C,3,FALSE),VLOOKUP(G263,[26]Sheet2!A:B,2,FALSE))</f>
        <v>600</v>
      </c>
      <c r="K263" s="35" t="s">
        <v>23</v>
      </c>
      <c r="L263" s="21"/>
    </row>
    <row r="264" s="6" customFormat="1" ht="34" customHeight="1" spans="1:12">
      <c r="A264" s="21">
        <v>260</v>
      </c>
      <c r="B264" s="22" t="s">
        <v>212</v>
      </c>
      <c r="C264" s="22" t="s">
        <v>363</v>
      </c>
      <c r="D264" s="22" t="s">
        <v>367</v>
      </c>
      <c r="E264" s="45" t="s">
        <v>18</v>
      </c>
      <c r="F264" s="22" t="s">
        <v>19</v>
      </c>
      <c r="G264" s="22" t="s">
        <v>20</v>
      </c>
      <c r="H264" s="46">
        <v>45690</v>
      </c>
      <c r="I264" s="40">
        <v>2</v>
      </c>
      <c r="J264" s="40">
        <f>IF(F264="是",VLOOKUP(G264,[26]Sheet2!A:C,3,FALSE),VLOOKUP(G264,[26]Sheet2!A:B,2,FALSE))</f>
        <v>600</v>
      </c>
      <c r="K264" s="35" t="s">
        <v>23</v>
      </c>
      <c r="L264" s="21"/>
    </row>
    <row r="265" s="6" customFormat="1" ht="34" customHeight="1" spans="1:12">
      <c r="A265" s="21">
        <v>261</v>
      </c>
      <c r="B265" s="22" t="s">
        <v>212</v>
      </c>
      <c r="C265" s="22" t="s">
        <v>363</v>
      </c>
      <c r="D265" s="22" t="s">
        <v>368</v>
      </c>
      <c r="E265" s="45" t="s">
        <v>18</v>
      </c>
      <c r="F265" s="22" t="s">
        <v>19</v>
      </c>
      <c r="G265" s="22" t="s">
        <v>20</v>
      </c>
      <c r="H265" s="46">
        <v>45690</v>
      </c>
      <c r="I265" s="40">
        <v>2</v>
      </c>
      <c r="J265" s="40">
        <f>IF(F265="是",VLOOKUP(G265,[26]Sheet2!A:C,3,FALSE),VLOOKUP(G265,[26]Sheet2!A:B,2,FALSE))</f>
        <v>600</v>
      </c>
      <c r="K265" s="35" t="s">
        <v>23</v>
      </c>
      <c r="L265" s="21"/>
    </row>
    <row r="266" s="6" customFormat="1" ht="34" customHeight="1" spans="1:12">
      <c r="A266" s="21">
        <v>262</v>
      </c>
      <c r="B266" s="22" t="s">
        <v>212</v>
      </c>
      <c r="C266" s="22" t="s">
        <v>363</v>
      </c>
      <c r="D266" s="22" t="s">
        <v>369</v>
      </c>
      <c r="E266" s="45" t="s">
        <v>18</v>
      </c>
      <c r="F266" s="22" t="s">
        <v>19</v>
      </c>
      <c r="G266" s="22" t="s">
        <v>100</v>
      </c>
      <c r="H266" s="46">
        <v>45720</v>
      </c>
      <c r="I266" s="40">
        <v>3</v>
      </c>
      <c r="J266" s="40">
        <f>IF(F266="是",VLOOKUP(G266,[26]Sheet2!A:C,3,FALSE),VLOOKUP(G266,[26]Sheet2!A:B,2,FALSE))</f>
        <v>800</v>
      </c>
      <c r="K266" s="35" t="s">
        <v>23</v>
      </c>
      <c r="L266" s="21"/>
    </row>
    <row r="267" s="6" customFormat="1" ht="34" customHeight="1" spans="1:12">
      <c r="A267" s="21">
        <v>263</v>
      </c>
      <c r="B267" s="22" t="s">
        <v>212</v>
      </c>
      <c r="C267" s="22" t="s">
        <v>363</v>
      </c>
      <c r="D267" s="22" t="s">
        <v>370</v>
      </c>
      <c r="E267" s="45" t="s">
        <v>18</v>
      </c>
      <c r="F267" s="22" t="s">
        <v>19</v>
      </c>
      <c r="G267" s="22" t="s">
        <v>20</v>
      </c>
      <c r="H267" s="46">
        <v>45690</v>
      </c>
      <c r="I267" s="40">
        <v>2</v>
      </c>
      <c r="J267" s="40">
        <f>IF(F267="是",VLOOKUP(G267,[26]Sheet2!A:C,3,FALSE),VLOOKUP(G267,[26]Sheet2!A:B,2,FALSE))</f>
        <v>600</v>
      </c>
      <c r="K267" s="35" t="s">
        <v>23</v>
      </c>
      <c r="L267" s="21"/>
    </row>
    <row r="268" s="6" customFormat="1" ht="34" customHeight="1" spans="1:12">
      <c r="A268" s="21">
        <v>264</v>
      </c>
      <c r="B268" s="22" t="s">
        <v>212</v>
      </c>
      <c r="C268" s="22" t="s">
        <v>363</v>
      </c>
      <c r="D268" s="22" t="s">
        <v>371</v>
      </c>
      <c r="E268" s="45" t="s">
        <v>18</v>
      </c>
      <c r="F268" s="22" t="s">
        <v>19</v>
      </c>
      <c r="G268" s="22" t="s">
        <v>20</v>
      </c>
      <c r="H268" s="46">
        <v>45690</v>
      </c>
      <c r="I268" s="40">
        <v>2</v>
      </c>
      <c r="J268" s="40">
        <f>IF(F268="是",VLOOKUP(G268,[26]Sheet2!A:C,3,FALSE),VLOOKUP(G268,[26]Sheet2!A:B,2,FALSE))</f>
        <v>600</v>
      </c>
      <c r="K268" s="35" t="s">
        <v>23</v>
      </c>
      <c r="L268" s="21"/>
    </row>
    <row r="269" s="6" customFormat="1" ht="34" customHeight="1" spans="1:12">
      <c r="A269" s="21">
        <v>265</v>
      </c>
      <c r="B269" s="22" t="s">
        <v>212</v>
      </c>
      <c r="C269" s="22" t="s">
        <v>363</v>
      </c>
      <c r="D269" s="22" t="s">
        <v>372</v>
      </c>
      <c r="E269" s="45" t="s">
        <v>18</v>
      </c>
      <c r="F269" s="22" t="s">
        <v>19</v>
      </c>
      <c r="G269" s="22" t="s">
        <v>20</v>
      </c>
      <c r="H269" s="46">
        <v>45691</v>
      </c>
      <c r="I269" s="40">
        <v>2</v>
      </c>
      <c r="J269" s="40">
        <f>IF(F269="是",VLOOKUP(G269,[26]Sheet2!A:C,3,FALSE),VLOOKUP(G269,[26]Sheet2!A:B,2,FALSE))</f>
        <v>600</v>
      </c>
      <c r="K269" s="35" t="s">
        <v>23</v>
      </c>
      <c r="L269" s="21"/>
    </row>
    <row r="270" s="6" customFormat="1" ht="34" customHeight="1" spans="1:12">
      <c r="A270" s="21">
        <v>266</v>
      </c>
      <c r="B270" s="22" t="s">
        <v>212</v>
      </c>
      <c r="C270" s="22" t="s">
        <v>363</v>
      </c>
      <c r="D270" s="22" t="s">
        <v>373</v>
      </c>
      <c r="E270" s="45" t="s">
        <v>18</v>
      </c>
      <c r="F270" s="22" t="s">
        <v>19</v>
      </c>
      <c r="G270" s="22" t="s">
        <v>20</v>
      </c>
      <c r="H270" s="46">
        <v>45691</v>
      </c>
      <c r="I270" s="40">
        <v>2</v>
      </c>
      <c r="J270" s="40">
        <f>IF(F270="是",VLOOKUP(G270,[26]Sheet2!A:C,3,FALSE),VLOOKUP(G270,[26]Sheet2!A:B,2,FALSE))</f>
        <v>600</v>
      </c>
      <c r="K270" s="35" t="s">
        <v>23</v>
      </c>
      <c r="L270" s="21"/>
    </row>
    <row r="271" s="6" customFormat="1" ht="34" customHeight="1" spans="1:12">
      <c r="A271" s="21">
        <v>267</v>
      </c>
      <c r="B271" s="22" t="s">
        <v>212</v>
      </c>
      <c r="C271" s="22" t="s">
        <v>363</v>
      </c>
      <c r="D271" s="22" t="s">
        <v>374</v>
      </c>
      <c r="E271" s="45" t="s">
        <v>18</v>
      </c>
      <c r="F271" s="22" t="s">
        <v>19</v>
      </c>
      <c r="G271" s="22" t="s">
        <v>20</v>
      </c>
      <c r="H271" s="46">
        <v>45780</v>
      </c>
      <c r="I271" s="40">
        <v>5</v>
      </c>
      <c r="J271" s="40">
        <v>600</v>
      </c>
      <c r="K271" s="35" t="s">
        <v>23</v>
      </c>
      <c r="L271" s="21"/>
    </row>
    <row r="272" s="6" customFormat="1" ht="34" customHeight="1" spans="1:12">
      <c r="A272" s="21">
        <v>268</v>
      </c>
      <c r="B272" s="22" t="s">
        <v>212</v>
      </c>
      <c r="C272" s="22" t="s">
        <v>375</v>
      </c>
      <c r="D272" s="22" t="s">
        <v>376</v>
      </c>
      <c r="E272" s="45" t="s">
        <v>18</v>
      </c>
      <c r="F272" s="22" t="s">
        <v>19</v>
      </c>
      <c r="G272" s="22" t="s">
        <v>20</v>
      </c>
      <c r="H272" s="46">
        <v>45695</v>
      </c>
      <c r="I272" s="40">
        <v>2</v>
      </c>
      <c r="J272" s="40">
        <f>IF(F272="是",VLOOKUP(G272,[27]Sheet2!A:C,3,FALSE),VLOOKUP(G272,[27]Sheet2!A:B,2,FALSE))</f>
        <v>600</v>
      </c>
      <c r="K272" s="35" t="s">
        <v>23</v>
      </c>
      <c r="L272" s="21"/>
    </row>
    <row r="273" s="6" customFormat="1" ht="34" customHeight="1" spans="1:12">
      <c r="A273" s="21">
        <v>269</v>
      </c>
      <c r="B273" s="22" t="s">
        <v>212</v>
      </c>
      <c r="C273" s="22" t="s">
        <v>375</v>
      </c>
      <c r="D273" s="22" t="s">
        <v>377</v>
      </c>
      <c r="E273" s="45" t="s">
        <v>18</v>
      </c>
      <c r="F273" s="22" t="s">
        <v>19</v>
      </c>
      <c r="G273" s="22" t="s">
        <v>20</v>
      </c>
      <c r="H273" s="46">
        <v>45689</v>
      </c>
      <c r="I273" s="40">
        <v>2</v>
      </c>
      <c r="J273" s="40">
        <f>IF(F273="是",VLOOKUP(G273,[27]Sheet2!A:C,3,FALSE),VLOOKUP(G273,[27]Sheet2!A:B,2,FALSE))</f>
        <v>600</v>
      </c>
      <c r="K273" s="35" t="s">
        <v>23</v>
      </c>
      <c r="L273" s="21"/>
    </row>
    <row r="274" s="6" customFormat="1" ht="34" customHeight="1" spans="1:12">
      <c r="A274" s="21">
        <v>270</v>
      </c>
      <c r="B274" s="22" t="s">
        <v>212</v>
      </c>
      <c r="C274" s="22" t="s">
        <v>378</v>
      </c>
      <c r="D274" s="22" t="s">
        <v>379</v>
      </c>
      <c r="E274" s="45" t="s">
        <v>18</v>
      </c>
      <c r="F274" s="22" t="s">
        <v>19</v>
      </c>
      <c r="G274" s="22" t="s">
        <v>20</v>
      </c>
      <c r="H274" s="40">
        <v>2025.4</v>
      </c>
      <c r="I274" s="40">
        <v>2025.4</v>
      </c>
      <c r="J274" s="40">
        <v>600</v>
      </c>
      <c r="K274" s="35" t="s">
        <v>23</v>
      </c>
      <c r="L274" s="21"/>
    </row>
    <row r="275" s="6" customFormat="1" ht="34" customHeight="1" spans="1:12">
      <c r="A275" s="21">
        <v>271</v>
      </c>
      <c r="B275" s="22" t="s">
        <v>212</v>
      </c>
      <c r="C275" s="22" t="s">
        <v>378</v>
      </c>
      <c r="D275" s="22" t="s">
        <v>380</v>
      </c>
      <c r="E275" s="45" t="s">
        <v>18</v>
      </c>
      <c r="F275" s="22" t="s">
        <v>19</v>
      </c>
      <c r="G275" s="22" t="s">
        <v>199</v>
      </c>
      <c r="H275" s="40">
        <v>2025.4</v>
      </c>
      <c r="I275" s="40">
        <v>2025.4</v>
      </c>
      <c r="J275" s="40">
        <v>800</v>
      </c>
      <c r="K275" s="35" t="s">
        <v>23</v>
      </c>
      <c r="L275" s="21"/>
    </row>
    <row r="276" s="6" customFormat="1" ht="34" customHeight="1" spans="1:12">
      <c r="A276" s="21">
        <v>272</v>
      </c>
      <c r="B276" s="22" t="s">
        <v>212</v>
      </c>
      <c r="C276" s="22" t="s">
        <v>381</v>
      </c>
      <c r="D276" s="22" t="s">
        <v>382</v>
      </c>
      <c r="E276" s="49" t="s">
        <v>18</v>
      </c>
      <c r="F276" s="22" t="s">
        <v>19</v>
      </c>
      <c r="G276" s="22" t="s">
        <v>20</v>
      </c>
      <c r="H276" s="40">
        <v>2025.3</v>
      </c>
      <c r="I276" s="40">
        <v>2025.4</v>
      </c>
      <c r="J276" s="40">
        <v>600</v>
      </c>
      <c r="K276" s="35" t="s">
        <v>23</v>
      </c>
      <c r="L276" s="21"/>
    </row>
    <row r="277" s="6" customFormat="1" ht="34" customHeight="1" spans="1:12">
      <c r="A277" s="21">
        <v>273</v>
      </c>
      <c r="B277" s="22" t="s">
        <v>212</v>
      </c>
      <c r="C277" s="22" t="s">
        <v>381</v>
      </c>
      <c r="D277" s="22" t="s">
        <v>383</v>
      </c>
      <c r="E277" s="45" t="s">
        <v>18</v>
      </c>
      <c r="F277" s="22" t="s">
        <v>19</v>
      </c>
      <c r="G277" s="22" t="s">
        <v>20</v>
      </c>
      <c r="H277" s="40">
        <v>2025.2</v>
      </c>
      <c r="I277" s="40">
        <v>2025.3</v>
      </c>
      <c r="J277" s="40">
        <f>IF(F277="是",VLOOKUP(G277,[28]Sheet2!A:C,3,FALSE),VLOOKUP(G277,[28]Sheet2!A:B,2,FALSE))</f>
        <v>600</v>
      </c>
      <c r="K277" s="35" t="s">
        <v>23</v>
      </c>
      <c r="L277" s="21"/>
    </row>
    <row r="278" s="6" customFormat="1" ht="34" customHeight="1" spans="1:12">
      <c r="A278" s="21">
        <v>274</v>
      </c>
      <c r="B278" s="22" t="s">
        <v>212</v>
      </c>
      <c r="C278" s="22" t="s">
        <v>381</v>
      </c>
      <c r="D278" s="22" t="s">
        <v>384</v>
      </c>
      <c r="E278" s="45" t="s">
        <v>18</v>
      </c>
      <c r="F278" s="22" t="s">
        <v>19</v>
      </c>
      <c r="G278" s="22" t="s">
        <v>20</v>
      </c>
      <c r="H278" s="40">
        <v>2025.2</v>
      </c>
      <c r="I278" s="40">
        <v>2025.3</v>
      </c>
      <c r="J278" s="40">
        <f>IF(F278="是",VLOOKUP(G278,[28]Sheet2!A:C,3,FALSE),VLOOKUP(G278,[28]Sheet2!A:B,2,FALSE))</f>
        <v>600</v>
      </c>
      <c r="K278" s="35" t="s">
        <v>23</v>
      </c>
      <c r="L278" s="21"/>
    </row>
    <row r="279" s="6" customFormat="1" ht="34" customHeight="1" spans="1:12">
      <c r="A279" s="21">
        <v>275</v>
      </c>
      <c r="B279" s="22" t="s">
        <v>212</v>
      </c>
      <c r="C279" s="22" t="s">
        <v>381</v>
      </c>
      <c r="D279" s="22" t="s">
        <v>385</v>
      </c>
      <c r="E279" s="45" t="s">
        <v>18</v>
      </c>
      <c r="F279" s="22" t="s">
        <v>19</v>
      </c>
      <c r="G279" s="22" t="s">
        <v>20</v>
      </c>
      <c r="H279" s="40">
        <v>2025.2</v>
      </c>
      <c r="I279" s="40">
        <v>2025.3</v>
      </c>
      <c r="J279" s="40">
        <f>IF(F279="是",VLOOKUP(G279,[28]Sheet2!A:C,3,FALSE),VLOOKUP(G279,[28]Sheet2!A:B,2,FALSE))</f>
        <v>600</v>
      </c>
      <c r="K279" s="35" t="s">
        <v>23</v>
      </c>
      <c r="L279" s="21"/>
    </row>
    <row r="280" s="6" customFormat="1" ht="34" customHeight="1" spans="1:12">
      <c r="A280" s="21">
        <v>276</v>
      </c>
      <c r="B280" s="22" t="s">
        <v>212</v>
      </c>
      <c r="C280" s="22" t="s">
        <v>381</v>
      </c>
      <c r="D280" s="22" t="s">
        <v>386</v>
      </c>
      <c r="E280" s="45" t="s">
        <v>18</v>
      </c>
      <c r="F280" s="22" t="s">
        <v>19</v>
      </c>
      <c r="G280" s="22" t="s">
        <v>20</v>
      </c>
      <c r="H280" s="40">
        <v>2025.4</v>
      </c>
      <c r="I280" s="40">
        <v>2025.4</v>
      </c>
      <c r="J280" s="40">
        <f>IF(F280="是",VLOOKUP(G280,[28]Sheet2!A:C,3,FALSE),VLOOKUP(G280,[28]Sheet2!A:B,2,FALSE))</f>
        <v>600</v>
      </c>
      <c r="K280" s="35" t="s">
        <v>23</v>
      </c>
      <c r="L280" s="21"/>
    </row>
    <row r="281" s="6" customFormat="1" ht="34" customHeight="1" spans="1:12">
      <c r="A281" s="21">
        <v>277</v>
      </c>
      <c r="B281" s="22" t="s">
        <v>212</v>
      </c>
      <c r="C281" s="22" t="s">
        <v>381</v>
      </c>
      <c r="D281" s="22" t="s">
        <v>387</v>
      </c>
      <c r="E281" s="45" t="s">
        <v>18</v>
      </c>
      <c r="F281" s="22" t="s">
        <v>19</v>
      </c>
      <c r="G281" s="22" t="s">
        <v>388</v>
      </c>
      <c r="H281" s="40">
        <v>2025.4</v>
      </c>
      <c r="I281" s="40">
        <v>2025.4</v>
      </c>
      <c r="J281" s="40">
        <f>IF(F281="是",VLOOKUP(G281,[28]Sheet2!A:C,3,FALSE),VLOOKUP(G281,[28]Sheet2!A:B,2,FALSE))</f>
        <v>800</v>
      </c>
      <c r="K281" s="35" t="s">
        <v>23</v>
      </c>
      <c r="L281" s="21"/>
    </row>
    <row r="282" s="6" customFormat="1" ht="34" customHeight="1" spans="1:12">
      <c r="A282" s="21">
        <v>278</v>
      </c>
      <c r="B282" s="22" t="s">
        <v>212</v>
      </c>
      <c r="C282" s="22" t="s">
        <v>381</v>
      </c>
      <c r="D282" s="22" t="s">
        <v>389</v>
      </c>
      <c r="E282" s="45" t="s">
        <v>18</v>
      </c>
      <c r="F282" s="22" t="s">
        <v>19</v>
      </c>
      <c r="G282" s="22" t="s">
        <v>20</v>
      </c>
      <c r="H282" s="40">
        <v>2025.4</v>
      </c>
      <c r="I282" s="40">
        <v>2025.4</v>
      </c>
      <c r="J282" s="40">
        <f>IF(F282="是",VLOOKUP(G282,[28]Sheet2!A:C,3,FALSE),VLOOKUP(G282,[28]Sheet2!A:B,2,FALSE))</f>
        <v>600</v>
      </c>
      <c r="K282" s="35" t="s">
        <v>23</v>
      </c>
      <c r="L282" s="21"/>
    </row>
    <row r="283" s="6" customFormat="1" ht="34" customHeight="1" spans="1:12">
      <c r="A283" s="21">
        <v>279</v>
      </c>
      <c r="B283" s="22" t="s">
        <v>212</v>
      </c>
      <c r="C283" s="22" t="s">
        <v>381</v>
      </c>
      <c r="D283" s="22" t="s">
        <v>390</v>
      </c>
      <c r="E283" s="45" t="s">
        <v>18</v>
      </c>
      <c r="F283" s="22" t="s">
        <v>19</v>
      </c>
      <c r="G283" s="22" t="s">
        <v>63</v>
      </c>
      <c r="H283" s="40">
        <v>2025.5</v>
      </c>
      <c r="I283" s="40">
        <v>2025.5</v>
      </c>
      <c r="J283" s="40">
        <f>IF(F283="是",VLOOKUP(G283,[28]Sheet2!A:C,3,FALSE),VLOOKUP(G283,[28]Sheet2!A:B,2,FALSE))</f>
        <v>800</v>
      </c>
      <c r="K283" s="35" t="s">
        <v>23</v>
      </c>
      <c r="L283" s="21"/>
    </row>
    <row r="284" s="6" customFormat="1" ht="34" customHeight="1" spans="1:12">
      <c r="A284" s="21">
        <v>280</v>
      </c>
      <c r="B284" s="22" t="s">
        <v>212</v>
      </c>
      <c r="C284" s="22" t="s">
        <v>381</v>
      </c>
      <c r="D284" s="22" t="s">
        <v>391</v>
      </c>
      <c r="E284" s="45" t="s">
        <v>18</v>
      </c>
      <c r="F284" s="22" t="s">
        <v>19</v>
      </c>
      <c r="G284" s="22" t="s">
        <v>100</v>
      </c>
      <c r="H284" s="40">
        <v>2025.2</v>
      </c>
      <c r="I284" s="40">
        <v>2025.3</v>
      </c>
      <c r="J284" s="40">
        <f>IF(F284="是",VLOOKUP(G284,[28]Sheet2!A:C,3,FALSE),VLOOKUP(G284,[28]Sheet2!A:B,2,FALSE))</f>
        <v>800</v>
      </c>
      <c r="K284" s="35" t="s">
        <v>23</v>
      </c>
      <c r="L284" s="21"/>
    </row>
    <row r="285" s="6" customFormat="1" ht="34" customHeight="1" spans="1:12">
      <c r="A285" s="21">
        <v>281</v>
      </c>
      <c r="B285" s="22" t="s">
        <v>212</v>
      </c>
      <c r="C285" s="22" t="s">
        <v>381</v>
      </c>
      <c r="D285" s="22" t="s">
        <v>392</v>
      </c>
      <c r="E285" s="45" t="s">
        <v>18</v>
      </c>
      <c r="F285" s="22" t="s">
        <v>19</v>
      </c>
      <c r="G285" s="22" t="s">
        <v>100</v>
      </c>
      <c r="H285" s="40">
        <v>2025.2</v>
      </c>
      <c r="I285" s="40">
        <v>2025.3</v>
      </c>
      <c r="J285" s="40">
        <f>IF(F285="是",VLOOKUP(G285,[28]Sheet2!A:C,3,FALSE),VLOOKUP(G285,[28]Sheet2!A:B,2,FALSE))</f>
        <v>800</v>
      </c>
      <c r="K285" s="35" t="s">
        <v>23</v>
      </c>
      <c r="L285" s="21"/>
    </row>
    <row r="286" s="6" customFormat="1" ht="34" customHeight="1" spans="1:12">
      <c r="A286" s="21">
        <v>282</v>
      </c>
      <c r="B286" s="22" t="s">
        <v>212</v>
      </c>
      <c r="C286" s="22" t="s">
        <v>381</v>
      </c>
      <c r="D286" s="22" t="s">
        <v>393</v>
      </c>
      <c r="E286" s="45" t="s">
        <v>18</v>
      </c>
      <c r="F286" s="22" t="s">
        <v>19</v>
      </c>
      <c r="G286" s="22" t="s">
        <v>20</v>
      </c>
      <c r="H286" s="22">
        <v>2025.2</v>
      </c>
      <c r="I286" s="40">
        <v>2025.2</v>
      </c>
      <c r="J286" s="40">
        <v>600</v>
      </c>
      <c r="K286" s="35" t="s">
        <v>23</v>
      </c>
      <c r="L286" s="21"/>
    </row>
    <row r="287" s="6" customFormat="1" ht="34" customHeight="1" spans="1:12">
      <c r="A287" s="21">
        <v>283</v>
      </c>
      <c r="B287" s="22" t="s">
        <v>212</v>
      </c>
      <c r="C287" s="22" t="s">
        <v>381</v>
      </c>
      <c r="D287" s="22" t="s">
        <v>394</v>
      </c>
      <c r="E287" s="45" t="s">
        <v>18</v>
      </c>
      <c r="F287" s="22" t="s">
        <v>19</v>
      </c>
      <c r="G287" s="22" t="s">
        <v>20</v>
      </c>
      <c r="H287" s="22">
        <v>2025.3</v>
      </c>
      <c r="I287" s="40">
        <v>2025.3</v>
      </c>
      <c r="J287" s="40">
        <v>600</v>
      </c>
      <c r="K287" s="35" t="s">
        <v>23</v>
      </c>
      <c r="L287" s="21"/>
    </row>
    <row r="288" s="6" customFormat="1" ht="34" customHeight="1" spans="1:12">
      <c r="A288" s="21">
        <v>284</v>
      </c>
      <c r="B288" s="22" t="s">
        <v>212</v>
      </c>
      <c r="C288" s="22" t="s">
        <v>381</v>
      </c>
      <c r="D288" s="22" t="s">
        <v>395</v>
      </c>
      <c r="E288" s="45" t="s">
        <v>18</v>
      </c>
      <c r="F288" s="22" t="s">
        <v>19</v>
      </c>
      <c r="G288" s="22" t="s">
        <v>28</v>
      </c>
      <c r="H288" s="22">
        <v>2025.3</v>
      </c>
      <c r="I288" s="40">
        <v>2025.3</v>
      </c>
      <c r="J288" s="40">
        <v>800</v>
      </c>
      <c r="K288" s="35" t="s">
        <v>23</v>
      </c>
      <c r="L288" s="21"/>
    </row>
    <row r="289" s="6" customFormat="1" ht="34" customHeight="1" spans="1:12">
      <c r="A289" s="21">
        <v>285</v>
      </c>
      <c r="B289" s="22" t="s">
        <v>212</v>
      </c>
      <c r="C289" s="22" t="s">
        <v>381</v>
      </c>
      <c r="D289" s="22" t="s">
        <v>396</v>
      </c>
      <c r="E289" s="45" t="s">
        <v>18</v>
      </c>
      <c r="F289" s="22" t="s">
        <v>19</v>
      </c>
      <c r="G289" s="22" t="s">
        <v>28</v>
      </c>
      <c r="H289" s="22">
        <v>2025.3</v>
      </c>
      <c r="I289" s="40">
        <v>2025.3</v>
      </c>
      <c r="J289" s="40">
        <v>800</v>
      </c>
      <c r="K289" s="35" t="s">
        <v>23</v>
      </c>
      <c r="L289" s="21"/>
    </row>
    <row r="290" s="6" customFormat="1" ht="34" customHeight="1" spans="1:12">
      <c r="A290" s="21">
        <v>286</v>
      </c>
      <c r="B290" s="22" t="s">
        <v>212</v>
      </c>
      <c r="C290" s="22" t="s">
        <v>397</v>
      </c>
      <c r="D290" s="22" t="s">
        <v>398</v>
      </c>
      <c r="E290" s="22" t="s">
        <v>18</v>
      </c>
      <c r="F290" s="22" t="s">
        <v>19</v>
      </c>
      <c r="G290" s="22" t="s">
        <v>28</v>
      </c>
      <c r="H290" s="46">
        <v>45689</v>
      </c>
      <c r="I290" s="46">
        <v>45701</v>
      </c>
      <c r="J290" s="40">
        <v>800</v>
      </c>
      <c r="K290" s="35" t="s">
        <v>23</v>
      </c>
      <c r="L290" s="21"/>
    </row>
    <row r="291" s="6" customFormat="1" ht="34" customHeight="1" spans="1:12">
      <c r="A291" s="21">
        <v>287</v>
      </c>
      <c r="B291" s="22" t="s">
        <v>212</v>
      </c>
      <c r="C291" s="22" t="s">
        <v>397</v>
      </c>
      <c r="D291" s="22" t="s">
        <v>399</v>
      </c>
      <c r="E291" s="22" t="s">
        <v>18</v>
      </c>
      <c r="F291" s="22" t="s">
        <v>19</v>
      </c>
      <c r="G291" s="22" t="s">
        <v>28</v>
      </c>
      <c r="H291" s="46">
        <v>45689</v>
      </c>
      <c r="I291" s="46">
        <v>45701</v>
      </c>
      <c r="J291" s="40">
        <v>800</v>
      </c>
      <c r="K291" s="35" t="s">
        <v>23</v>
      </c>
      <c r="L291" s="21"/>
    </row>
    <row r="292" s="6" customFormat="1" ht="34" customHeight="1" spans="1:12">
      <c r="A292" s="21">
        <v>288</v>
      </c>
      <c r="B292" s="22" t="s">
        <v>212</v>
      </c>
      <c r="C292" s="22" t="s">
        <v>397</v>
      </c>
      <c r="D292" s="22" t="s">
        <v>400</v>
      </c>
      <c r="E292" s="22" t="s">
        <v>18</v>
      </c>
      <c r="F292" s="22" t="s">
        <v>19</v>
      </c>
      <c r="G292" s="22" t="s">
        <v>20</v>
      </c>
      <c r="H292" s="46">
        <v>45658</v>
      </c>
      <c r="I292" s="46">
        <v>45658</v>
      </c>
      <c r="J292" s="40">
        <v>600</v>
      </c>
      <c r="K292" s="35" t="s">
        <v>23</v>
      </c>
      <c r="L292" s="21"/>
    </row>
    <row r="293" s="6" customFormat="1" ht="34" customHeight="1" spans="1:12">
      <c r="A293" s="21">
        <v>289</v>
      </c>
      <c r="B293" s="22" t="s">
        <v>212</v>
      </c>
      <c r="C293" s="22" t="s">
        <v>397</v>
      </c>
      <c r="D293" s="22" t="s">
        <v>401</v>
      </c>
      <c r="E293" s="22" t="s">
        <v>18</v>
      </c>
      <c r="F293" s="22" t="s">
        <v>19</v>
      </c>
      <c r="G293" s="22" t="s">
        <v>20</v>
      </c>
      <c r="H293" s="46">
        <v>45771</v>
      </c>
      <c r="I293" s="46">
        <v>45771</v>
      </c>
      <c r="J293" s="40">
        <f>IF(F293="是",VLOOKUP(G293,[29]Sheet2!A:C,3,FALSE),VLOOKUP(G293,[29]Sheet2!A:B,2,FALSE))</f>
        <v>600</v>
      </c>
      <c r="K293" s="35" t="s">
        <v>23</v>
      </c>
      <c r="L293" s="21"/>
    </row>
    <row r="294" s="6" customFormat="1" ht="34" customHeight="1" spans="1:12">
      <c r="A294" s="21">
        <v>290</v>
      </c>
      <c r="B294" s="22" t="s">
        <v>212</v>
      </c>
      <c r="C294" s="22" t="s">
        <v>397</v>
      </c>
      <c r="D294" s="22" t="s">
        <v>402</v>
      </c>
      <c r="E294" s="22" t="s">
        <v>18</v>
      </c>
      <c r="F294" s="22" t="s">
        <v>19</v>
      </c>
      <c r="G294" s="22" t="s">
        <v>20</v>
      </c>
      <c r="H294" s="46">
        <v>45786</v>
      </c>
      <c r="I294" s="46">
        <v>45786</v>
      </c>
      <c r="J294" s="40">
        <v>600</v>
      </c>
      <c r="K294" s="35" t="s">
        <v>23</v>
      </c>
      <c r="L294" s="21"/>
    </row>
    <row r="295" s="6" customFormat="1" ht="34" customHeight="1" spans="1:12">
      <c r="A295" s="21">
        <v>291</v>
      </c>
      <c r="B295" s="22" t="s">
        <v>212</v>
      </c>
      <c r="C295" s="22" t="s">
        <v>397</v>
      </c>
      <c r="D295" s="22" t="s">
        <v>403</v>
      </c>
      <c r="E295" s="22" t="s">
        <v>18</v>
      </c>
      <c r="F295" s="22" t="s">
        <v>19</v>
      </c>
      <c r="G295" s="22" t="s">
        <v>20</v>
      </c>
      <c r="H295" s="46">
        <v>45717</v>
      </c>
      <c r="I295" s="46">
        <v>45717</v>
      </c>
      <c r="J295" s="40">
        <f>IF(F295="是",VLOOKUP(G295,[30]Sheet2!A:C,3,FALSE),VLOOKUP(G295,[30]Sheet2!A:B,2,FALSE))</f>
        <v>600</v>
      </c>
      <c r="K295" s="35" t="s">
        <v>23</v>
      </c>
      <c r="L295" s="21"/>
    </row>
    <row r="296" s="6" customFormat="1" ht="34" customHeight="1" spans="1:12">
      <c r="A296" s="21">
        <v>292</v>
      </c>
      <c r="B296" s="21" t="s">
        <v>404</v>
      </c>
      <c r="C296" s="21" t="s">
        <v>405</v>
      </c>
      <c r="D296" s="21" t="s">
        <v>406</v>
      </c>
      <c r="E296" s="27" t="s">
        <v>18</v>
      </c>
      <c r="F296" s="21" t="s">
        <v>19</v>
      </c>
      <c r="G296" s="21" t="s">
        <v>20</v>
      </c>
      <c r="H296" s="26">
        <v>45778</v>
      </c>
      <c r="I296" s="36" t="s">
        <v>163</v>
      </c>
      <c r="J296" s="21">
        <v>600</v>
      </c>
      <c r="K296" s="35" t="s">
        <v>23</v>
      </c>
      <c r="L296" s="21"/>
    </row>
    <row r="297" s="6" customFormat="1" ht="34" customHeight="1" spans="1:12">
      <c r="A297" s="21">
        <v>293</v>
      </c>
      <c r="B297" s="21" t="s">
        <v>404</v>
      </c>
      <c r="C297" s="21" t="s">
        <v>405</v>
      </c>
      <c r="D297" s="21" t="s">
        <v>407</v>
      </c>
      <c r="E297" s="27" t="s">
        <v>18</v>
      </c>
      <c r="F297" s="21" t="s">
        <v>19</v>
      </c>
      <c r="G297" s="21" t="s">
        <v>28</v>
      </c>
      <c r="H297" s="26">
        <v>45748</v>
      </c>
      <c r="I297" s="36" t="s">
        <v>133</v>
      </c>
      <c r="J297" s="21">
        <v>800</v>
      </c>
      <c r="K297" s="35" t="s">
        <v>23</v>
      </c>
      <c r="L297" s="21"/>
    </row>
    <row r="298" s="6" customFormat="1" ht="34" customHeight="1" spans="1:12">
      <c r="A298" s="21">
        <v>294</v>
      </c>
      <c r="B298" s="21" t="s">
        <v>404</v>
      </c>
      <c r="C298" s="21" t="s">
        <v>405</v>
      </c>
      <c r="D298" s="21" t="s">
        <v>408</v>
      </c>
      <c r="E298" s="27" t="s">
        <v>18</v>
      </c>
      <c r="F298" s="21" t="s">
        <v>19</v>
      </c>
      <c r="G298" s="21" t="s">
        <v>20</v>
      </c>
      <c r="H298" s="26">
        <v>45778</v>
      </c>
      <c r="I298" s="36" t="s">
        <v>163</v>
      </c>
      <c r="J298" s="21">
        <v>600</v>
      </c>
      <c r="K298" s="35" t="s">
        <v>23</v>
      </c>
      <c r="L298" s="21"/>
    </row>
    <row r="299" s="6" customFormat="1" ht="34" customHeight="1" spans="1:12">
      <c r="A299" s="21">
        <v>295</v>
      </c>
      <c r="B299" s="21" t="s">
        <v>404</v>
      </c>
      <c r="C299" s="21" t="s">
        <v>405</v>
      </c>
      <c r="D299" s="21" t="s">
        <v>409</v>
      </c>
      <c r="E299" s="27" t="s">
        <v>18</v>
      </c>
      <c r="F299" s="21" t="s">
        <v>19</v>
      </c>
      <c r="G299" s="21" t="s">
        <v>20</v>
      </c>
      <c r="H299" s="26">
        <v>45748</v>
      </c>
      <c r="I299" s="36" t="s">
        <v>133</v>
      </c>
      <c r="J299" s="21">
        <v>600</v>
      </c>
      <c r="K299" s="35" t="s">
        <v>23</v>
      </c>
      <c r="L299" s="21"/>
    </row>
    <row r="300" s="6" customFormat="1" ht="34" customHeight="1" spans="1:12">
      <c r="A300" s="21">
        <v>296</v>
      </c>
      <c r="B300" s="21" t="s">
        <v>404</v>
      </c>
      <c r="C300" s="21" t="s">
        <v>405</v>
      </c>
      <c r="D300" s="21" t="s">
        <v>410</v>
      </c>
      <c r="E300" s="27" t="s">
        <v>18</v>
      </c>
      <c r="F300" s="21" t="s">
        <v>19</v>
      </c>
      <c r="G300" s="21" t="s">
        <v>20</v>
      </c>
      <c r="H300" s="26">
        <v>45778</v>
      </c>
      <c r="I300" s="36" t="s">
        <v>163</v>
      </c>
      <c r="J300" s="21">
        <v>600</v>
      </c>
      <c r="K300" s="35" t="s">
        <v>23</v>
      </c>
      <c r="L300" s="21"/>
    </row>
    <row r="301" s="6" customFormat="1" ht="34" customHeight="1" spans="1:12">
      <c r="A301" s="21">
        <v>297</v>
      </c>
      <c r="B301" s="27" t="s">
        <v>404</v>
      </c>
      <c r="C301" s="27" t="s">
        <v>411</v>
      </c>
      <c r="D301" s="27" t="s">
        <v>412</v>
      </c>
      <c r="E301" s="27" t="s">
        <v>18</v>
      </c>
      <c r="F301" s="27" t="s">
        <v>19</v>
      </c>
      <c r="G301" s="27" t="s">
        <v>413</v>
      </c>
      <c r="H301" s="27" t="s">
        <v>21</v>
      </c>
      <c r="I301" s="27" t="s">
        <v>163</v>
      </c>
      <c r="J301" s="27">
        <v>800</v>
      </c>
      <c r="K301" s="35" t="s">
        <v>23</v>
      </c>
      <c r="L301" s="21"/>
    </row>
    <row r="302" s="6" customFormat="1" ht="34" customHeight="1" spans="1:12">
      <c r="A302" s="21">
        <v>298</v>
      </c>
      <c r="B302" s="21" t="s">
        <v>404</v>
      </c>
      <c r="C302" s="21" t="s">
        <v>414</v>
      </c>
      <c r="D302" s="21" t="s">
        <v>415</v>
      </c>
      <c r="E302" s="21" t="s">
        <v>18</v>
      </c>
      <c r="F302" s="21" t="s">
        <v>19</v>
      </c>
      <c r="G302" s="21" t="s">
        <v>20</v>
      </c>
      <c r="H302" s="27" t="s">
        <v>32</v>
      </c>
      <c r="I302" s="36" t="s">
        <v>131</v>
      </c>
      <c r="J302" s="36">
        <v>600</v>
      </c>
      <c r="K302" s="35" t="s">
        <v>23</v>
      </c>
      <c r="L302" s="21"/>
    </row>
    <row r="303" s="6" customFormat="1" ht="34" customHeight="1" spans="1:12">
      <c r="A303" s="21">
        <v>299</v>
      </c>
      <c r="B303" s="21" t="s">
        <v>404</v>
      </c>
      <c r="C303" s="21" t="s">
        <v>414</v>
      </c>
      <c r="D303" s="21" t="s">
        <v>416</v>
      </c>
      <c r="E303" s="27" t="s">
        <v>18</v>
      </c>
      <c r="F303" s="21" t="s">
        <v>19</v>
      </c>
      <c r="G303" s="21" t="s">
        <v>20</v>
      </c>
      <c r="H303" s="27" t="s">
        <v>32</v>
      </c>
      <c r="I303" s="36" t="s">
        <v>131</v>
      </c>
      <c r="J303" s="36">
        <v>600</v>
      </c>
      <c r="K303" s="35" t="s">
        <v>23</v>
      </c>
      <c r="L303" s="21"/>
    </row>
    <row r="304" s="6" customFormat="1" ht="34" customHeight="1" spans="1:12">
      <c r="A304" s="21">
        <v>300</v>
      </c>
      <c r="B304" s="21" t="s">
        <v>404</v>
      </c>
      <c r="C304" s="21" t="s">
        <v>414</v>
      </c>
      <c r="D304" s="21" t="s">
        <v>417</v>
      </c>
      <c r="E304" s="27" t="s">
        <v>18</v>
      </c>
      <c r="F304" s="21" t="s">
        <v>19</v>
      </c>
      <c r="G304" s="21" t="s">
        <v>20</v>
      </c>
      <c r="H304" s="27" t="s">
        <v>32</v>
      </c>
      <c r="I304" s="36" t="s">
        <v>131</v>
      </c>
      <c r="J304" s="36">
        <v>600</v>
      </c>
      <c r="K304" s="35" t="s">
        <v>23</v>
      </c>
      <c r="L304" s="21"/>
    </row>
    <row r="305" s="6" customFormat="1" ht="34" customHeight="1" spans="1:12">
      <c r="A305" s="21">
        <v>301</v>
      </c>
      <c r="B305" s="21" t="s">
        <v>404</v>
      </c>
      <c r="C305" s="21" t="s">
        <v>414</v>
      </c>
      <c r="D305" s="21" t="s">
        <v>418</v>
      </c>
      <c r="E305" s="27" t="s">
        <v>18</v>
      </c>
      <c r="F305" s="21" t="s">
        <v>19</v>
      </c>
      <c r="G305" s="21" t="s">
        <v>20</v>
      </c>
      <c r="H305" s="27" t="s">
        <v>32</v>
      </c>
      <c r="I305" s="36" t="s">
        <v>131</v>
      </c>
      <c r="J305" s="36">
        <v>600</v>
      </c>
      <c r="K305" s="35" t="s">
        <v>23</v>
      </c>
      <c r="L305" s="21"/>
    </row>
    <row r="306" s="6" customFormat="1" ht="34" customHeight="1" spans="1:12">
      <c r="A306" s="21">
        <v>302</v>
      </c>
      <c r="B306" s="21" t="s">
        <v>404</v>
      </c>
      <c r="C306" s="21" t="s">
        <v>414</v>
      </c>
      <c r="D306" s="21" t="s">
        <v>419</v>
      </c>
      <c r="E306" s="21" t="s">
        <v>18</v>
      </c>
      <c r="F306" s="21" t="s">
        <v>19</v>
      </c>
      <c r="G306" s="21" t="s">
        <v>20</v>
      </c>
      <c r="H306" s="27" t="s">
        <v>32</v>
      </c>
      <c r="I306" s="36" t="s">
        <v>131</v>
      </c>
      <c r="J306" s="36">
        <v>600</v>
      </c>
      <c r="K306" s="35" t="s">
        <v>23</v>
      </c>
      <c r="L306" s="21"/>
    </row>
    <row r="307" s="6" customFormat="1" ht="34" customHeight="1" spans="1:12">
      <c r="A307" s="21">
        <v>303</v>
      </c>
      <c r="B307" s="21" t="s">
        <v>404</v>
      </c>
      <c r="C307" s="21" t="s">
        <v>414</v>
      </c>
      <c r="D307" s="21" t="s">
        <v>420</v>
      </c>
      <c r="E307" s="21" t="s">
        <v>18</v>
      </c>
      <c r="F307" s="21" t="s">
        <v>19</v>
      </c>
      <c r="G307" s="21" t="s">
        <v>20</v>
      </c>
      <c r="H307" s="27" t="s">
        <v>32</v>
      </c>
      <c r="I307" s="36" t="s">
        <v>131</v>
      </c>
      <c r="J307" s="36">
        <v>600</v>
      </c>
      <c r="K307" s="35" t="s">
        <v>23</v>
      </c>
      <c r="L307" s="21"/>
    </row>
    <row r="308" s="6" customFormat="1" ht="34" customHeight="1" spans="1:12">
      <c r="A308" s="21">
        <v>304</v>
      </c>
      <c r="B308" s="21" t="s">
        <v>404</v>
      </c>
      <c r="C308" s="21" t="s">
        <v>414</v>
      </c>
      <c r="D308" s="21" t="s">
        <v>421</v>
      </c>
      <c r="E308" s="21" t="s">
        <v>18</v>
      </c>
      <c r="F308" s="21" t="s">
        <v>19</v>
      </c>
      <c r="G308" s="21" t="s">
        <v>20</v>
      </c>
      <c r="H308" s="27" t="s">
        <v>32</v>
      </c>
      <c r="I308" s="36" t="s">
        <v>131</v>
      </c>
      <c r="J308" s="36">
        <v>600</v>
      </c>
      <c r="K308" s="35" t="s">
        <v>23</v>
      </c>
      <c r="L308" s="21"/>
    </row>
    <row r="309" s="6" customFormat="1" ht="34" customHeight="1" spans="1:12">
      <c r="A309" s="21">
        <v>305</v>
      </c>
      <c r="B309" s="21" t="s">
        <v>404</v>
      </c>
      <c r="C309" s="21" t="s">
        <v>414</v>
      </c>
      <c r="D309" s="21" t="s">
        <v>422</v>
      </c>
      <c r="E309" s="21" t="s">
        <v>18</v>
      </c>
      <c r="F309" s="21" t="s">
        <v>19</v>
      </c>
      <c r="G309" s="21" t="s">
        <v>20</v>
      </c>
      <c r="H309" s="27" t="s">
        <v>32</v>
      </c>
      <c r="I309" s="36" t="s">
        <v>131</v>
      </c>
      <c r="J309" s="36">
        <v>600</v>
      </c>
      <c r="K309" s="35" t="s">
        <v>23</v>
      </c>
      <c r="L309" s="21"/>
    </row>
    <row r="310" s="6" customFormat="1" ht="34" customHeight="1" spans="1:12">
      <c r="A310" s="21">
        <v>306</v>
      </c>
      <c r="B310" s="21" t="s">
        <v>404</v>
      </c>
      <c r="C310" s="21" t="s">
        <v>414</v>
      </c>
      <c r="D310" s="21" t="s">
        <v>423</v>
      </c>
      <c r="E310" s="21" t="s">
        <v>18</v>
      </c>
      <c r="F310" s="21" t="s">
        <v>19</v>
      </c>
      <c r="G310" s="21" t="s">
        <v>20</v>
      </c>
      <c r="H310" s="27" t="s">
        <v>32</v>
      </c>
      <c r="I310" s="36" t="s">
        <v>131</v>
      </c>
      <c r="J310" s="36">
        <v>600</v>
      </c>
      <c r="K310" s="35" t="s">
        <v>23</v>
      </c>
      <c r="L310" s="21"/>
    </row>
    <row r="311" s="6" customFormat="1" ht="34" customHeight="1" spans="1:12">
      <c r="A311" s="21">
        <v>307</v>
      </c>
      <c r="B311" s="21" t="s">
        <v>404</v>
      </c>
      <c r="C311" s="21" t="s">
        <v>414</v>
      </c>
      <c r="D311" s="21" t="s">
        <v>424</v>
      </c>
      <c r="E311" s="21" t="s">
        <v>18</v>
      </c>
      <c r="F311" s="21" t="s">
        <v>19</v>
      </c>
      <c r="G311" s="21" t="s">
        <v>20</v>
      </c>
      <c r="H311" s="27" t="s">
        <v>21</v>
      </c>
      <c r="I311" s="36" t="s">
        <v>163</v>
      </c>
      <c r="J311" s="36">
        <v>600</v>
      </c>
      <c r="K311" s="35" t="s">
        <v>23</v>
      </c>
      <c r="L311" s="21"/>
    </row>
    <row r="312" s="6" customFormat="1" ht="34" customHeight="1" spans="1:12">
      <c r="A312" s="21">
        <v>308</v>
      </c>
      <c r="B312" s="21" t="s">
        <v>404</v>
      </c>
      <c r="C312" s="21" t="s">
        <v>414</v>
      </c>
      <c r="D312" s="21" t="s">
        <v>425</v>
      </c>
      <c r="E312" s="27" t="s">
        <v>18</v>
      </c>
      <c r="F312" s="21" t="s">
        <v>19</v>
      </c>
      <c r="G312" s="21" t="s">
        <v>20</v>
      </c>
      <c r="H312" s="27" t="s">
        <v>21</v>
      </c>
      <c r="I312" s="36" t="s">
        <v>163</v>
      </c>
      <c r="J312" s="36">
        <v>600</v>
      </c>
      <c r="K312" s="35" t="s">
        <v>23</v>
      </c>
      <c r="L312" s="21"/>
    </row>
    <row r="313" s="6" customFormat="1" ht="34" customHeight="1" spans="1:12">
      <c r="A313" s="21">
        <v>309</v>
      </c>
      <c r="B313" s="21" t="s">
        <v>404</v>
      </c>
      <c r="C313" s="21" t="s">
        <v>414</v>
      </c>
      <c r="D313" s="21" t="s">
        <v>426</v>
      </c>
      <c r="E313" s="27" t="s">
        <v>18</v>
      </c>
      <c r="F313" s="21" t="s">
        <v>19</v>
      </c>
      <c r="G313" s="21" t="s">
        <v>20</v>
      </c>
      <c r="H313" s="27" t="s">
        <v>32</v>
      </c>
      <c r="I313" s="36" t="s">
        <v>131</v>
      </c>
      <c r="J313" s="36">
        <v>600</v>
      </c>
      <c r="K313" s="35" t="s">
        <v>23</v>
      </c>
      <c r="L313" s="21"/>
    </row>
    <row r="314" s="6" customFormat="1" ht="34" customHeight="1" spans="1:12">
      <c r="A314" s="21">
        <v>310</v>
      </c>
      <c r="B314" s="21" t="s">
        <v>404</v>
      </c>
      <c r="C314" s="21" t="s">
        <v>414</v>
      </c>
      <c r="D314" s="21" t="s">
        <v>427</v>
      </c>
      <c r="E314" s="27" t="s">
        <v>18</v>
      </c>
      <c r="F314" s="21" t="s">
        <v>19</v>
      </c>
      <c r="G314" s="21" t="s">
        <v>110</v>
      </c>
      <c r="H314" s="27" t="s">
        <v>21</v>
      </c>
      <c r="I314" s="36" t="s">
        <v>163</v>
      </c>
      <c r="J314" s="36">
        <v>600</v>
      </c>
      <c r="K314" s="35" t="s">
        <v>23</v>
      </c>
      <c r="L314" s="21"/>
    </row>
    <row r="315" s="6" customFormat="1" ht="34" customHeight="1" spans="1:12">
      <c r="A315" s="21">
        <v>311</v>
      </c>
      <c r="B315" s="21" t="s">
        <v>404</v>
      </c>
      <c r="C315" s="21" t="s">
        <v>414</v>
      </c>
      <c r="D315" s="21" t="s">
        <v>428</v>
      </c>
      <c r="E315" s="27" t="s">
        <v>18</v>
      </c>
      <c r="F315" s="21" t="s">
        <v>19</v>
      </c>
      <c r="G315" s="21" t="s">
        <v>20</v>
      </c>
      <c r="H315" s="27" t="s">
        <v>32</v>
      </c>
      <c r="I315" s="36" t="s">
        <v>131</v>
      </c>
      <c r="J315" s="36">
        <v>600</v>
      </c>
      <c r="K315" s="35" t="s">
        <v>23</v>
      </c>
      <c r="L315" s="21"/>
    </row>
    <row r="316" s="6" customFormat="1" ht="34" customHeight="1" spans="1:12">
      <c r="A316" s="21">
        <v>312</v>
      </c>
      <c r="B316" s="21" t="s">
        <v>404</v>
      </c>
      <c r="C316" s="21" t="s">
        <v>414</v>
      </c>
      <c r="D316" s="21" t="s">
        <v>429</v>
      </c>
      <c r="E316" s="27" t="s">
        <v>18</v>
      </c>
      <c r="F316" s="21" t="s">
        <v>19</v>
      </c>
      <c r="G316" s="21" t="s">
        <v>20</v>
      </c>
      <c r="H316" s="26">
        <v>45748</v>
      </c>
      <c r="I316" s="36" t="s">
        <v>133</v>
      </c>
      <c r="J316" s="36">
        <v>600</v>
      </c>
      <c r="K316" s="35" t="s">
        <v>23</v>
      </c>
      <c r="L316" s="21"/>
    </row>
    <row r="317" s="6" customFormat="1" ht="34" customHeight="1" spans="1:12">
      <c r="A317" s="21">
        <v>313</v>
      </c>
      <c r="B317" s="21" t="s">
        <v>404</v>
      </c>
      <c r="C317" s="21" t="s">
        <v>414</v>
      </c>
      <c r="D317" s="21" t="s">
        <v>430</v>
      </c>
      <c r="E317" s="21" t="s">
        <v>18</v>
      </c>
      <c r="F317" s="21" t="s">
        <v>19</v>
      </c>
      <c r="G317" s="21" t="s">
        <v>20</v>
      </c>
      <c r="H317" s="26">
        <v>45748</v>
      </c>
      <c r="I317" s="36" t="s">
        <v>133</v>
      </c>
      <c r="J317" s="36">
        <v>600</v>
      </c>
      <c r="K317" s="35" t="s">
        <v>23</v>
      </c>
      <c r="L317" s="21"/>
    </row>
    <row r="318" s="6" customFormat="1" ht="34" customHeight="1" spans="1:12">
      <c r="A318" s="21">
        <v>314</v>
      </c>
      <c r="B318" s="21" t="s">
        <v>404</v>
      </c>
      <c r="C318" s="21" t="s">
        <v>414</v>
      </c>
      <c r="D318" s="21" t="s">
        <v>431</v>
      </c>
      <c r="E318" s="27" t="s">
        <v>18</v>
      </c>
      <c r="F318" s="21" t="s">
        <v>19</v>
      </c>
      <c r="G318" s="21" t="s">
        <v>20</v>
      </c>
      <c r="H318" s="26">
        <v>45748</v>
      </c>
      <c r="I318" s="36" t="s">
        <v>163</v>
      </c>
      <c r="J318" s="36">
        <v>600</v>
      </c>
      <c r="K318" s="35" t="s">
        <v>23</v>
      </c>
      <c r="L318" s="21"/>
    </row>
    <row r="319" s="6" customFormat="1" ht="34" customHeight="1" spans="1:12">
      <c r="A319" s="21">
        <v>315</v>
      </c>
      <c r="B319" s="21" t="s">
        <v>404</v>
      </c>
      <c r="C319" s="21" t="s">
        <v>414</v>
      </c>
      <c r="D319" s="21" t="s">
        <v>432</v>
      </c>
      <c r="E319" s="27" t="s">
        <v>18</v>
      </c>
      <c r="F319" s="21" t="s">
        <v>19</v>
      </c>
      <c r="G319" s="21" t="s">
        <v>20</v>
      </c>
      <c r="H319" s="26">
        <v>45689</v>
      </c>
      <c r="I319" s="21" t="s">
        <v>131</v>
      </c>
      <c r="J319" s="21">
        <v>600</v>
      </c>
      <c r="K319" s="35" t="s">
        <v>23</v>
      </c>
      <c r="L319" s="21"/>
    </row>
    <row r="320" s="6" customFormat="1" ht="34" customHeight="1" spans="1:12">
      <c r="A320" s="21">
        <v>316</v>
      </c>
      <c r="B320" s="23" t="s">
        <v>404</v>
      </c>
      <c r="C320" s="21" t="s">
        <v>433</v>
      </c>
      <c r="D320" s="21" t="s">
        <v>434</v>
      </c>
      <c r="E320" s="21" t="s">
        <v>18</v>
      </c>
      <c r="F320" s="23" t="s">
        <v>19</v>
      </c>
      <c r="G320" s="23" t="s">
        <v>20</v>
      </c>
      <c r="H320" s="42">
        <v>45717</v>
      </c>
      <c r="I320" s="22" t="s">
        <v>153</v>
      </c>
      <c r="J320" s="34">
        <v>600</v>
      </c>
      <c r="K320" s="35" t="s">
        <v>23</v>
      </c>
      <c r="L320" s="21"/>
    </row>
    <row r="321" s="6" customFormat="1" ht="34" customHeight="1" spans="1:12">
      <c r="A321" s="21">
        <v>317</v>
      </c>
      <c r="B321" s="27" t="s">
        <v>404</v>
      </c>
      <c r="C321" s="27" t="s">
        <v>433</v>
      </c>
      <c r="D321" s="27" t="s">
        <v>435</v>
      </c>
      <c r="E321" s="27" t="s">
        <v>18</v>
      </c>
      <c r="F321" s="27" t="s">
        <v>19</v>
      </c>
      <c r="G321" s="27" t="s">
        <v>20</v>
      </c>
      <c r="H321" s="27" t="s">
        <v>21</v>
      </c>
      <c r="I321" s="27" t="s">
        <v>163</v>
      </c>
      <c r="J321" s="27">
        <v>600</v>
      </c>
      <c r="K321" s="35" t="s">
        <v>23</v>
      </c>
      <c r="L321" s="21"/>
    </row>
    <row r="322" s="6" customFormat="1" ht="34" customHeight="1" spans="1:12">
      <c r="A322" s="21">
        <v>318</v>
      </c>
      <c r="B322" s="27" t="s">
        <v>404</v>
      </c>
      <c r="C322" s="27" t="s">
        <v>433</v>
      </c>
      <c r="D322" s="27" t="s">
        <v>436</v>
      </c>
      <c r="E322" s="27" t="s">
        <v>18</v>
      </c>
      <c r="F322" s="27" t="s">
        <v>19</v>
      </c>
      <c r="G322" s="27" t="s">
        <v>20</v>
      </c>
      <c r="H322" s="27" t="s">
        <v>32</v>
      </c>
      <c r="I322" s="27" t="s">
        <v>131</v>
      </c>
      <c r="J322" s="27">
        <v>600</v>
      </c>
      <c r="K322" s="35" t="s">
        <v>23</v>
      </c>
      <c r="L322" s="21"/>
    </row>
    <row r="323" s="6" customFormat="1" ht="34" customHeight="1" spans="1:12">
      <c r="A323" s="21">
        <v>319</v>
      </c>
      <c r="B323" s="27" t="s">
        <v>404</v>
      </c>
      <c r="C323" s="27" t="s">
        <v>433</v>
      </c>
      <c r="D323" s="27" t="s">
        <v>437</v>
      </c>
      <c r="E323" s="27" t="s">
        <v>18</v>
      </c>
      <c r="F323" s="27" t="s">
        <v>19</v>
      </c>
      <c r="G323" s="27" t="s">
        <v>20</v>
      </c>
      <c r="H323" s="27" t="s">
        <v>21</v>
      </c>
      <c r="I323" s="27" t="s">
        <v>163</v>
      </c>
      <c r="J323" s="27">
        <v>600</v>
      </c>
      <c r="K323" s="35" t="s">
        <v>23</v>
      </c>
      <c r="L323" s="21"/>
    </row>
    <row r="324" s="6" customFormat="1" ht="34" customHeight="1" spans="1:12">
      <c r="A324" s="21">
        <v>320</v>
      </c>
      <c r="B324" s="21" t="s">
        <v>404</v>
      </c>
      <c r="C324" s="21" t="s">
        <v>438</v>
      </c>
      <c r="D324" s="21" t="s">
        <v>439</v>
      </c>
      <c r="E324" s="27" t="s">
        <v>18</v>
      </c>
      <c r="F324" s="21" t="s">
        <v>19</v>
      </c>
      <c r="G324" s="21" t="s">
        <v>20</v>
      </c>
      <c r="H324" s="28">
        <v>45698</v>
      </c>
      <c r="I324" s="36" t="s">
        <v>131</v>
      </c>
      <c r="J324" s="21">
        <v>600</v>
      </c>
      <c r="K324" s="35" t="s">
        <v>23</v>
      </c>
      <c r="L324" s="21"/>
    </row>
    <row r="325" s="6" customFormat="1" ht="34" customHeight="1" spans="1:12">
      <c r="A325" s="21">
        <v>321</v>
      </c>
      <c r="B325" s="21" t="s">
        <v>404</v>
      </c>
      <c r="C325" s="21" t="s">
        <v>438</v>
      </c>
      <c r="D325" s="21" t="s">
        <v>440</v>
      </c>
      <c r="E325" s="27" t="s">
        <v>18</v>
      </c>
      <c r="F325" s="21" t="s">
        <v>19</v>
      </c>
      <c r="G325" s="21" t="s">
        <v>20</v>
      </c>
      <c r="H325" s="28">
        <v>45717</v>
      </c>
      <c r="I325" s="36" t="s">
        <v>153</v>
      </c>
      <c r="J325" s="21">
        <v>600</v>
      </c>
      <c r="K325" s="35" t="s">
        <v>23</v>
      </c>
      <c r="L325" s="21"/>
    </row>
    <row r="326" s="6" customFormat="1" ht="34" customHeight="1" spans="1:12">
      <c r="A326" s="21">
        <v>322</v>
      </c>
      <c r="B326" s="21" t="s">
        <v>404</v>
      </c>
      <c r="C326" s="21" t="s">
        <v>438</v>
      </c>
      <c r="D326" s="21" t="s">
        <v>441</v>
      </c>
      <c r="E326" s="27" t="s">
        <v>18</v>
      </c>
      <c r="F326" s="21" t="s">
        <v>19</v>
      </c>
      <c r="G326" s="21" t="s">
        <v>28</v>
      </c>
      <c r="H326" s="28">
        <v>45717</v>
      </c>
      <c r="I326" s="36" t="s">
        <v>153</v>
      </c>
      <c r="J326" s="21">
        <v>800</v>
      </c>
      <c r="K326" s="35" t="s">
        <v>23</v>
      </c>
      <c r="L326" s="21"/>
    </row>
    <row r="327" s="6" customFormat="1" ht="34" customHeight="1" spans="1:12">
      <c r="A327" s="21">
        <v>323</v>
      </c>
      <c r="B327" s="21" t="s">
        <v>404</v>
      </c>
      <c r="C327" s="21" t="s">
        <v>438</v>
      </c>
      <c r="D327" s="21" t="s">
        <v>442</v>
      </c>
      <c r="E327" s="27" t="s">
        <v>18</v>
      </c>
      <c r="F327" s="21" t="s">
        <v>19</v>
      </c>
      <c r="G327" s="21" t="s">
        <v>20</v>
      </c>
      <c r="H327" s="26">
        <v>45717</v>
      </c>
      <c r="I327" s="36" t="s">
        <v>153</v>
      </c>
      <c r="J327" s="21">
        <v>600</v>
      </c>
      <c r="K327" s="35" t="s">
        <v>23</v>
      </c>
      <c r="L327" s="21"/>
    </row>
    <row r="328" s="6" customFormat="1" ht="34" customHeight="1" spans="1:12">
      <c r="A328" s="21">
        <v>324</v>
      </c>
      <c r="B328" s="21" t="s">
        <v>404</v>
      </c>
      <c r="C328" s="21" t="s">
        <v>438</v>
      </c>
      <c r="D328" s="21" t="s">
        <v>443</v>
      </c>
      <c r="E328" s="27" t="s">
        <v>18</v>
      </c>
      <c r="F328" s="21" t="s">
        <v>19</v>
      </c>
      <c r="G328" s="21" t="s">
        <v>259</v>
      </c>
      <c r="H328" s="26">
        <v>45718</v>
      </c>
      <c r="I328" s="36" t="s">
        <v>153</v>
      </c>
      <c r="J328" s="21">
        <v>800</v>
      </c>
      <c r="K328" s="35" t="s">
        <v>23</v>
      </c>
      <c r="L328" s="21"/>
    </row>
    <row r="329" s="6" customFormat="1" ht="34" customHeight="1" spans="1:12">
      <c r="A329" s="21">
        <v>325</v>
      </c>
      <c r="B329" s="21" t="s">
        <v>404</v>
      </c>
      <c r="C329" s="21" t="s">
        <v>438</v>
      </c>
      <c r="D329" s="21" t="s">
        <v>444</v>
      </c>
      <c r="E329" s="27" t="s">
        <v>18</v>
      </c>
      <c r="F329" s="21" t="s">
        <v>19</v>
      </c>
      <c r="G329" s="21" t="s">
        <v>20</v>
      </c>
      <c r="H329" s="26">
        <v>45717</v>
      </c>
      <c r="I329" s="36" t="s">
        <v>153</v>
      </c>
      <c r="J329" s="21">
        <v>600</v>
      </c>
      <c r="K329" s="35" t="s">
        <v>23</v>
      </c>
      <c r="L329" s="21"/>
    </row>
    <row r="330" s="6" customFormat="1" ht="34" customHeight="1" spans="1:12">
      <c r="A330" s="21">
        <v>326</v>
      </c>
      <c r="B330" s="21" t="s">
        <v>404</v>
      </c>
      <c r="C330" s="21" t="s">
        <v>438</v>
      </c>
      <c r="D330" s="21" t="s">
        <v>445</v>
      </c>
      <c r="E330" s="27" t="s">
        <v>18</v>
      </c>
      <c r="F330" s="21" t="s">
        <v>19</v>
      </c>
      <c r="G330" s="21" t="s">
        <v>20</v>
      </c>
      <c r="H330" s="26">
        <v>45718</v>
      </c>
      <c r="I330" s="36" t="s">
        <v>153</v>
      </c>
      <c r="J330" s="21">
        <v>600</v>
      </c>
      <c r="K330" s="35" t="s">
        <v>23</v>
      </c>
      <c r="L330" s="21"/>
    </row>
    <row r="331" s="6" customFormat="1" ht="34" customHeight="1" spans="1:12">
      <c r="A331" s="21">
        <v>327</v>
      </c>
      <c r="B331" s="21" t="s">
        <v>404</v>
      </c>
      <c r="C331" s="21" t="s">
        <v>438</v>
      </c>
      <c r="D331" s="21" t="s">
        <v>446</v>
      </c>
      <c r="E331" s="27" t="s">
        <v>18</v>
      </c>
      <c r="F331" s="21" t="s">
        <v>19</v>
      </c>
      <c r="G331" s="21" t="s">
        <v>20</v>
      </c>
      <c r="H331" s="26">
        <v>45719</v>
      </c>
      <c r="I331" s="36" t="s">
        <v>153</v>
      </c>
      <c r="J331" s="21">
        <v>600</v>
      </c>
      <c r="K331" s="35" t="s">
        <v>23</v>
      </c>
      <c r="L331" s="21"/>
    </row>
    <row r="332" s="6" customFormat="1" ht="34" customHeight="1" spans="1:12">
      <c r="A332" s="21">
        <v>328</v>
      </c>
      <c r="B332" s="27" t="s">
        <v>404</v>
      </c>
      <c r="C332" s="27" t="s">
        <v>447</v>
      </c>
      <c r="D332" s="27" t="s">
        <v>448</v>
      </c>
      <c r="E332" s="27" t="s">
        <v>18</v>
      </c>
      <c r="F332" s="27" t="s">
        <v>19</v>
      </c>
      <c r="G332" s="27" t="s">
        <v>20</v>
      </c>
      <c r="H332" s="27" t="s">
        <v>80</v>
      </c>
      <c r="I332" s="27" t="s">
        <v>133</v>
      </c>
      <c r="J332" s="27">
        <v>600</v>
      </c>
      <c r="K332" s="35" t="s">
        <v>23</v>
      </c>
      <c r="L332" s="21"/>
    </row>
    <row r="333" s="6" customFormat="1" ht="34" customHeight="1" spans="1:12">
      <c r="A333" s="21">
        <v>329</v>
      </c>
      <c r="B333" s="27" t="s">
        <v>404</v>
      </c>
      <c r="C333" s="27" t="s">
        <v>447</v>
      </c>
      <c r="D333" s="27" t="s">
        <v>449</v>
      </c>
      <c r="E333" s="27" t="s">
        <v>18</v>
      </c>
      <c r="F333" s="27" t="s">
        <v>19</v>
      </c>
      <c r="G333" s="27" t="s">
        <v>20</v>
      </c>
      <c r="H333" s="27" t="s">
        <v>80</v>
      </c>
      <c r="I333" s="27" t="s">
        <v>133</v>
      </c>
      <c r="J333" s="27">
        <v>600</v>
      </c>
      <c r="K333" s="35" t="s">
        <v>23</v>
      </c>
      <c r="L333" s="21"/>
    </row>
    <row r="334" s="6" customFormat="1" ht="34" customHeight="1" spans="1:12">
      <c r="A334" s="21">
        <v>330</v>
      </c>
      <c r="B334" s="27" t="s">
        <v>404</v>
      </c>
      <c r="C334" s="27" t="s">
        <v>447</v>
      </c>
      <c r="D334" s="27" t="s">
        <v>450</v>
      </c>
      <c r="E334" s="27" t="s">
        <v>18</v>
      </c>
      <c r="F334" s="27" t="s">
        <v>19</v>
      </c>
      <c r="G334" s="27" t="s">
        <v>20</v>
      </c>
      <c r="H334" s="27" t="s">
        <v>283</v>
      </c>
      <c r="I334" s="27" t="s">
        <v>153</v>
      </c>
      <c r="J334" s="27">
        <v>600</v>
      </c>
      <c r="K334" s="35" t="s">
        <v>23</v>
      </c>
      <c r="L334" s="21"/>
    </row>
    <row r="335" s="6" customFormat="1" ht="34" customHeight="1" spans="1:12">
      <c r="A335" s="21">
        <v>331</v>
      </c>
      <c r="B335" s="27" t="s">
        <v>404</v>
      </c>
      <c r="C335" s="27" t="s">
        <v>447</v>
      </c>
      <c r="D335" s="21" t="s">
        <v>451</v>
      </c>
      <c r="E335" s="27" t="s">
        <v>18</v>
      </c>
      <c r="F335" s="21" t="s">
        <v>19</v>
      </c>
      <c r="G335" s="27" t="s">
        <v>20</v>
      </c>
      <c r="H335" s="28">
        <v>45698</v>
      </c>
      <c r="I335" s="36" t="s">
        <v>131</v>
      </c>
      <c r="J335" s="21">
        <v>600</v>
      </c>
      <c r="K335" s="35" t="s">
        <v>23</v>
      </c>
      <c r="L335" s="21"/>
    </row>
    <row r="336" s="6" customFormat="1" ht="34" customHeight="1" spans="1:12">
      <c r="A336" s="21">
        <v>332</v>
      </c>
      <c r="B336" s="21" t="s">
        <v>404</v>
      </c>
      <c r="C336" s="21" t="s">
        <v>452</v>
      </c>
      <c r="D336" s="21" t="s">
        <v>453</v>
      </c>
      <c r="E336" s="27" t="s">
        <v>18</v>
      </c>
      <c r="F336" s="21" t="s">
        <v>19</v>
      </c>
      <c r="G336" s="21" t="s">
        <v>20</v>
      </c>
      <c r="H336" s="28">
        <v>45698</v>
      </c>
      <c r="I336" s="36" t="s">
        <v>131</v>
      </c>
      <c r="J336" s="21">
        <v>600</v>
      </c>
      <c r="K336" s="35" t="s">
        <v>23</v>
      </c>
      <c r="L336" s="21"/>
    </row>
    <row r="337" s="6" customFormat="1" ht="34" customHeight="1" spans="1:12">
      <c r="A337" s="21">
        <v>333</v>
      </c>
      <c r="B337" s="21" t="s">
        <v>404</v>
      </c>
      <c r="C337" s="21" t="s">
        <v>452</v>
      </c>
      <c r="D337" s="21" t="s">
        <v>454</v>
      </c>
      <c r="E337" s="27" t="s">
        <v>18</v>
      </c>
      <c r="F337" s="21" t="s">
        <v>19</v>
      </c>
      <c r="G337" s="21" t="s">
        <v>20</v>
      </c>
      <c r="H337" s="28">
        <v>45717</v>
      </c>
      <c r="I337" s="36" t="s">
        <v>153</v>
      </c>
      <c r="J337" s="21">
        <v>600</v>
      </c>
      <c r="K337" s="35" t="s">
        <v>23</v>
      </c>
      <c r="L337" s="21"/>
    </row>
    <row r="338" s="6" customFormat="1" ht="34" customHeight="1" spans="1:12">
      <c r="A338" s="21">
        <v>334</v>
      </c>
      <c r="B338" s="21" t="s">
        <v>404</v>
      </c>
      <c r="C338" s="21" t="s">
        <v>452</v>
      </c>
      <c r="D338" s="21" t="s">
        <v>455</v>
      </c>
      <c r="E338" s="27" t="s">
        <v>18</v>
      </c>
      <c r="F338" s="21" t="s">
        <v>19</v>
      </c>
      <c r="G338" s="21" t="s">
        <v>20</v>
      </c>
      <c r="H338" s="28">
        <v>45717</v>
      </c>
      <c r="I338" s="36" t="s">
        <v>153</v>
      </c>
      <c r="J338" s="21">
        <v>600</v>
      </c>
      <c r="K338" s="35" t="s">
        <v>23</v>
      </c>
      <c r="L338" s="21"/>
    </row>
    <row r="339" s="6" customFormat="1" ht="34" customHeight="1" spans="1:12">
      <c r="A339" s="21">
        <v>335</v>
      </c>
      <c r="B339" s="21" t="s">
        <v>404</v>
      </c>
      <c r="C339" s="21" t="s">
        <v>452</v>
      </c>
      <c r="D339" s="21" t="s">
        <v>456</v>
      </c>
      <c r="E339" s="27" t="s">
        <v>18</v>
      </c>
      <c r="F339" s="21" t="s">
        <v>19</v>
      </c>
      <c r="G339" s="21" t="s">
        <v>63</v>
      </c>
      <c r="H339" s="26">
        <v>45658</v>
      </c>
      <c r="I339" s="36" t="s">
        <v>131</v>
      </c>
      <c r="J339" s="21">
        <v>800</v>
      </c>
      <c r="K339" s="35" t="s">
        <v>23</v>
      </c>
      <c r="L339" s="21"/>
    </row>
    <row r="340" s="6" customFormat="1" ht="34" customHeight="1" spans="1:12">
      <c r="A340" s="21">
        <v>336</v>
      </c>
      <c r="B340" s="21" t="s">
        <v>404</v>
      </c>
      <c r="C340" s="22" t="s">
        <v>457</v>
      </c>
      <c r="D340" s="35" t="s">
        <v>458</v>
      </c>
      <c r="E340" s="27" t="s">
        <v>18</v>
      </c>
      <c r="F340" s="21" t="s">
        <v>19</v>
      </c>
      <c r="G340" s="21" t="s">
        <v>20</v>
      </c>
      <c r="H340" s="27" t="s">
        <v>32</v>
      </c>
      <c r="I340" s="27" t="s">
        <v>131</v>
      </c>
      <c r="J340" s="36">
        <v>600</v>
      </c>
      <c r="K340" s="35" t="s">
        <v>23</v>
      </c>
      <c r="L340" s="21"/>
    </row>
    <row r="341" s="6" customFormat="1" ht="34" customHeight="1" spans="1:12">
      <c r="A341" s="21">
        <v>337</v>
      </c>
      <c r="B341" s="21" t="s">
        <v>404</v>
      </c>
      <c r="C341" s="22" t="s">
        <v>457</v>
      </c>
      <c r="D341" s="21" t="s">
        <v>459</v>
      </c>
      <c r="E341" s="27" t="s">
        <v>18</v>
      </c>
      <c r="F341" s="21" t="s">
        <v>19</v>
      </c>
      <c r="G341" s="21" t="s">
        <v>20</v>
      </c>
      <c r="H341" s="27" t="s">
        <v>80</v>
      </c>
      <c r="I341" s="27" t="s">
        <v>133</v>
      </c>
      <c r="J341" s="36">
        <v>600</v>
      </c>
      <c r="K341" s="35" t="s">
        <v>23</v>
      </c>
      <c r="L341" s="21"/>
    </row>
    <row r="342" s="6" customFormat="1" ht="34" customHeight="1" spans="1:12">
      <c r="A342" s="21">
        <v>338</v>
      </c>
      <c r="B342" s="21" t="s">
        <v>404</v>
      </c>
      <c r="C342" s="22" t="s">
        <v>457</v>
      </c>
      <c r="D342" s="23" t="s">
        <v>460</v>
      </c>
      <c r="E342" s="27" t="s">
        <v>18</v>
      </c>
      <c r="F342" s="21" t="s">
        <v>19</v>
      </c>
      <c r="G342" s="21" t="s">
        <v>20</v>
      </c>
      <c r="H342" s="27" t="s">
        <v>32</v>
      </c>
      <c r="I342" s="27" t="s">
        <v>131</v>
      </c>
      <c r="J342" s="36">
        <v>600</v>
      </c>
      <c r="K342" s="35" t="s">
        <v>23</v>
      </c>
      <c r="L342" s="21"/>
    </row>
    <row r="343" s="6" customFormat="1" ht="34" customHeight="1" spans="1:12">
      <c r="A343" s="21">
        <v>339</v>
      </c>
      <c r="B343" s="21" t="s">
        <v>404</v>
      </c>
      <c r="C343" s="22" t="s">
        <v>457</v>
      </c>
      <c r="D343" s="23" t="s">
        <v>461</v>
      </c>
      <c r="E343" s="27" t="s">
        <v>18</v>
      </c>
      <c r="F343" s="21" t="s">
        <v>19</v>
      </c>
      <c r="G343" s="21" t="s">
        <v>20</v>
      </c>
      <c r="H343" s="27" t="s">
        <v>32</v>
      </c>
      <c r="I343" s="27" t="s">
        <v>131</v>
      </c>
      <c r="J343" s="36">
        <v>600</v>
      </c>
      <c r="K343" s="35" t="s">
        <v>23</v>
      </c>
      <c r="L343" s="21"/>
    </row>
    <row r="344" s="6" customFormat="1" ht="34" customHeight="1" spans="1:12">
      <c r="A344" s="21">
        <v>340</v>
      </c>
      <c r="B344" s="21" t="s">
        <v>404</v>
      </c>
      <c r="C344" s="22" t="s">
        <v>457</v>
      </c>
      <c r="D344" s="23" t="s">
        <v>462</v>
      </c>
      <c r="E344" s="27" t="s">
        <v>18</v>
      </c>
      <c r="F344" s="21" t="s">
        <v>19</v>
      </c>
      <c r="G344" s="21" t="s">
        <v>20</v>
      </c>
      <c r="H344" s="27" t="s">
        <v>32</v>
      </c>
      <c r="I344" s="27" t="s">
        <v>131</v>
      </c>
      <c r="J344" s="36">
        <v>600</v>
      </c>
      <c r="K344" s="35" t="s">
        <v>23</v>
      </c>
      <c r="L344" s="21"/>
    </row>
    <row r="345" s="6" customFormat="1" ht="34" customHeight="1" spans="1:12">
      <c r="A345" s="21">
        <v>341</v>
      </c>
      <c r="B345" s="21" t="s">
        <v>404</v>
      </c>
      <c r="C345" s="22" t="s">
        <v>457</v>
      </c>
      <c r="D345" s="21" t="s">
        <v>463</v>
      </c>
      <c r="E345" s="27" t="s">
        <v>18</v>
      </c>
      <c r="F345" s="21" t="s">
        <v>19</v>
      </c>
      <c r="G345" s="21" t="s">
        <v>20</v>
      </c>
      <c r="H345" s="27" t="s">
        <v>32</v>
      </c>
      <c r="I345" s="27" t="s">
        <v>131</v>
      </c>
      <c r="J345" s="36">
        <v>600</v>
      </c>
      <c r="K345" s="35" t="s">
        <v>23</v>
      </c>
      <c r="L345" s="21"/>
    </row>
    <row r="346" s="6" customFormat="1" ht="34" customHeight="1" spans="1:12">
      <c r="A346" s="21">
        <v>342</v>
      </c>
      <c r="B346" s="21" t="s">
        <v>404</v>
      </c>
      <c r="C346" s="22" t="s">
        <v>457</v>
      </c>
      <c r="D346" s="21" t="s">
        <v>464</v>
      </c>
      <c r="E346" s="27" t="s">
        <v>18</v>
      </c>
      <c r="F346" s="21" t="s">
        <v>19</v>
      </c>
      <c r="G346" s="21" t="s">
        <v>20</v>
      </c>
      <c r="H346" s="27" t="s">
        <v>80</v>
      </c>
      <c r="I346" s="27" t="s">
        <v>133</v>
      </c>
      <c r="J346" s="36">
        <v>600</v>
      </c>
      <c r="K346" s="35" t="s">
        <v>23</v>
      </c>
      <c r="L346" s="21"/>
    </row>
    <row r="347" s="6" customFormat="1" ht="34" customHeight="1" spans="1:12">
      <c r="A347" s="21">
        <v>343</v>
      </c>
      <c r="B347" s="21" t="s">
        <v>404</v>
      </c>
      <c r="C347" s="21" t="s">
        <v>465</v>
      </c>
      <c r="D347" s="21" t="s">
        <v>466</v>
      </c>
      <c r="E347" s="21" t="s">
        <v>18</v>
      </c>
      <c r="F347" s="21" t="s">
        <v>19</v>
      </c>
      <c r="G347" s="21" t="s">
        <v>20</v>
      </c>
      <c r="H347" s="27" t="s">
        <v>32</v>
      </c>
      <c r="I347" s="29" t="s">
        <v>131</v>
      </c>
      <c r="J347" s="36">
        <v>600</v>
      </c>
      <c r="K347" s="35" t="s">
        <v>23</v>
      </c>
      <c r="L347" s="21"/>
    </row>
    <row r="348" s="6" customFormat="1" ht="34" customHeight="1" spans="1:12">
      <c r="A348" s="21">
        <v>344</v>
      </c>
      <c r="B348" s="21" t="s">
        <v>404</v>
      </c>
      <c r="C348" s="21" t="s">
        <v>465</v>
      </c>
      <c r="D348" s="21" t="s">
        <v>467</v>
      </c>
      <c r="E348" s="21" t="s">
        <v>18</v>
      </c>
      <c r="F348" s="21" t="s">
        <v>19</v>
      </c>
      <c r="G348" s="21" t="s">
        <v>20</v>
      </c>
      <c r="H348" s="27" t="s">
        <v>32</v>
      </c>
      <c r="I348" s="29" t="s">
        <v>131</v>
      </c>
      <c r="J348" s="36">
        <v>600</v>
      </c>
      <c r="K348" s="35" t="s">
        <v>23</v>
      </c>
      <c r="L348" s="21"/>
    </row>
    <row r="349" s="6" customFormat="1" ht="34" customHeight="1" spans="1:12">
      <c r="A349" s="21">
        <v>345</v>
      </c>
      <c r="B349" s="21" t="s">
        <v>404</v>
      </c>
      <c r="C349" s="21" t="s">
        <v>465</v>
      </c>
      <c r="D349" s="21" t="s">
        <v>468</v>
      </c>
      <c r="E349" s="21" t="s">
        <v>18</v>
      </c>
      <c r="F349" s="21" t="s">
        <v>19</v>
      </c>
      <c r="G349" s="21" t="s">
        <v>20</v>
      </c>
      <c r="H349" s="27" t="s">
        <v>32</v>
      </c>
      <c r="I349" s="29" t="s">
        <v>131</v>
      </c>
      <c r="J349" s="36">
        <v>600</v>
      </c>
      <c r="K349" s="35" t="s">
        <v>23</v>
      </c>
      <c r="L349" s="21"/>
    </row>
    <row r="350" s="6" customFormat="1" ht="34" customHeight="1" spans="1:12">
      <c r="A350" s="21">
        <v>346</v>
      </c>
      <c r="B350" s="23" t="s">
        <v>404</v>
      </c>
      <c r="C350" s="23" t="s">
        <v>465</v>
      </c>
      <c r="D350" s="21" t="s">
        <v>469</v>
      </c>
      <c r="E350" s="21" t="s">
        <v>18</v>
      </c>
      <c r="F350" s="21" t="s">
        <v>19</v>
      </c>
      <c r="G350" s="21" t="s">
        <v>20</v>
      </c>
      <c r="H350" s="27" t="s">
        <v>80</v>
      </c>
      <c r="I350" s="29" t="s">
        <v>133</v>
      </c>
      <c r="J350" s="36">
        <v>600</v>
      </c>
      <c r="K350" s="35" t="s">
        <v>23</v>
      </c>
      <c r="L350" s="21"/>
    </row>
    <row r="351" s="6" customFormat="1" ht="34" customHeight="1" spans="1:12">
      <c r="A351" s="21">
        <v>347</v>
      </c>
      <c r="B351" s="23" t="s">
        <v>404</v>
      </c>
      <c r="C351" s="23" t="s">
        <v>465</v>
      </c>
      <c r="D351" s="21" t="s">
        <v>470</v>
      </c>
      <c r="E351" s="21" t="s">
        <v>18</v>
      </c>
      <c r="F351" s="21" t="s">
        <v>19</v>
      </c>
      <c r="G351" s="21" t="s">
        <v>20</v>
      </c>
      <c r="H351" s="27" t="s">
        <v>141</v>
      </c>
      <c r="I351" s="29" t="s">
        <v>131</v>
      </c>
      <c r="J351" s="36">
        <v>600</v>
      </c>
      <c r="K351" s="35" t="s">
        <v>23</v>
      </c>
      <c r="L351" s="21"/>
    </row>
    <row r="352" s="6" customFormat="1" ht="34" customHeight="1" spans="1:12">
      <c r="A352" s="21">
        <v>348</v>
      </c>
      <c r="B352" s="21" t="s">
        <v>404</v>
      </c>
      <c r="C352" s="21" t="s">
        <v>471</v>
      </c>
      <c r="D352" s="21" t="s">
        <v>472</v>
      </c>
      <c r="E352" s="32" t="s">
        <v>18</v>
      </c>
      <c r="F352" s="21" t="s">
        <v>19</v>
      </c>
      <c r="G352" s="21" t="s">
        <v>100</v>
      </c>
      <c r="H352" s="27" t="s">
        <v>283</v>
      </c>
      <c r="I352" s="29" t="s">
        <v>153</v>
      </c>
      <c r="J352" s="36">
        <v>800</v>
      </c>
      <c r="K352" s="35" t="s">
        <v>23</v>
      </c>
      <c r="L352" s="21"/>
    </row>
    <row r="353" s="6" customFormat="1" ht="34" customHeight="1" spans="1:12">
      <c r="A353" s="21">
        <v>349</v>
      </c>
      <c r="B353" s="21" t="s">
        <v>404</v>
      </c>
      <c r="C353" s="21" t="s">
        <v>471</v>
      </c>
      <c r="D353" s="21" t="s">
        <v>473</v>
      </c>
      <c r="E353" s="27" t="s">
        <v>18</v>
      </c>
      <c r="F353" s="21" t="s">
        <v>19</v>
      </c>
      <c r="G353" s="21" t="s">
        <v>20</v>
      </c>
      <c r="H353" s="27" t="s">
        <v>283</v>
      </c>
      <c r="I353" s="29" t="s">
        <v>153</v>
      </c>
      <c r="J353" s="36">
        <v>600</v>
      </c>
      <c r="K353" s="35" t="s">
        <v>23</v>
      </c>
      <c r="L353" s="21"/>
    </row>
    <row r="354" s="6" customFormat="1" ht="34" customHeight="1" spans="1:12">
      <c r="A354" s="21">
        <v>350</v>
      </c>
      <c r="B354" s="21" t="s">
        <v>404</v>
      </c>
      <c r="C354" s="21" t="s">
        <v>471</v>
      </c>
      <c r="D354" s="21" t="s">
        <v>474</v>
      </c>
      <c r="E354" s="27" t="s">
        <v>18</v>
      </c>
      <c r="F354" s="21" t="s">
        <v>19</v>
      </c>
      <c r="G354" s="21" t="s">
        <v>136</v>
      </c>
      <c r="H354" s="27" t="s">
        <v>80</v>
      </c>
      <c r="I354" s="36" t="s">
        <v>133</v>
      </c>
      <c r="J354" s="36">
        <v>800</v>
      </c>
      <c r="K354" s="35" t="s">
        <v>23</v>
      </c>
      <c r="L354" s="21"/>
    </row>
    <row r="355" s="6" customFormat="1" ht="34" customHeight="1" spans="1:12">
      <c r="A355" s="21">
        <v>351</v>
      </c>
      <c r="B355" s="21" t="s">
        <v>404</v>
      </c>
      <c r="C355" s="21" t="s">
        <v>471</v>
      </c>
      <c r="D355" s="21" t="s">
        <v>475</v>
      </c>
      <c r="E355" s="27" t="s">
        <v>18</v>
      </c>
      <c r="F355" s="21" t="s">
        <v>19</v>
      </c>
      <c r="G355" s="21" t="s">
        <v>359</v>
      </c>
      <c r="H355" s="27" t="s">
        <v>32</v>
      </c>
      <c r="I355" s="36" t="s">
        <v>133</v>
      </c>
      <c r="J355" s="36">
        <v>800</v>
      </c>
      <c r="K355" s="35" t="s">
        <v>23</v>
      </c>
      <c r="L355" s="21"/>
    </row>
    <row r="356" s="6" customFormat="1" ht="34" customHeight="1" spans="1:12">
      <c r="A356" s="21">
        <v>352</v>
      </c>
      <c r="B356" s="21" t="s">
        <v>404</v>
      </c>
      <c r="C356" s="21" t="s">
        <v>471</v>
      </c>
      <c r="D356" s="21" t="s">
        <v>476</v>
      </c>
      <c r="E356" s="27" t="s">
        <v>18</v>
      </c>
      <c r="F356" s="21" t="s">
        <v>19</v>
      </c>
      <c r="G356" s="21" t="s">
        <v>20</v>
      </c>
      <c r="H356" s="27" t="s">
        <v>283</v>
      </c>
      <c r="I356" s="29" t="s">
        <v>153</v>
      </c>
      <c r="J356" s="36">
        <v>600</v>
      </c>
      <c r="K356" s="35" t="s">
        <v>23</v>
      </c>
      <c r="L356" s="21"/>
    </row>
    <row r="357" s="6" customFormat="1" ht="34" customHeight="1" spans="1:12">
      <c r="A357" s="21">
        <v>353</v>
      </c>
      <c r="B357" s="21" t="s">
        <v>404</v>
      </c>
      <c r="C357" s="21" t="s">
        <v>471</v>
      </c>
      <c r="D357" s="21" t="s">
        <v>477</v>
      </c>
      <c r="E357" s="27" t="s">
        <v>18</v>
      </c>
      <c r="F357" s="21" t="s">
        <v>19</v>
      </c>
      <c r="G357" s="21" t="s">
        <v>63</v>
      </c>
      <c r="H357" s="27" t="s">
        <v>80</v>
      </c>
      <c r="I357" s="36" t="s">
        <v>133</v>
      </c>
      <c r="J357" s="36">
        <v>800</v>
      </c>
      <c r="K357" s="35" t="s">
        <v>23</v>
      </c>
      <c r="L357" s="21"/>
    </row>
    <row r="358" s="6" customFormat="1" ht="34" customHeight="1" spans="1:12">
      <c r="A358" s="21">
        <v>354</v>
      </c>
      <c r="B358" s="21" t="s">
        <v>404</v>
      </c>
      <c r="C358" s="21" t="s">
        <v>471</v>
      </c>
      <c r="D358" s="21" t="s">
        <v>478</v>
      </c>
      <c r="E358" s="27" t="s">
        <v>18</v>
      </c>
      <c r="F358" s="21" t="s">
        <v>19</v>
      </c>
      <c r="G358" s="21" t="s">
        <v>20</v>
      </c>
      <c r="H358" s="27" t="s">
        <v>283</v>
      </c>
      <c r="I358" s="29" t="s">
        <v>153</v>
      </c>
      <c r="J358" s="36">
        <v>600</v>
      </c>
      <c r="K358" s="35" t="s">
        <v>23</v>
      </c>
      <c r="L358" s="21"/>
    </row>
    <row r="359" s="6" customFormat="1" ht="34" customHeight="1" spans="1:12">
      <c r="A359" s="21">
        <v>355</v>
      </c>
      <c r="B359" s="21" t="s">
        <v>404</v>
      </c>
      <c r="C359" s="21" t="s">
        <v>471</v>
      </c>
      <c r="D359" s="21" t="s">
        <v>479</v>
      </c>
      <c r="E359" s="27" t="s">
        <v>18</v>
      </c>
      <c r="F359" s="21" t="s">
        <v>19</v>
      </c>
      <c r="G359" s="21" t="s">
        <v>20</v>
      </c>
      <c r="H359" s="27" t="s">
        <v>283</v>
      </c>
      <c r="I359" s="29" t="s">
        <v>153</v>
      </c>
      <c r="J359" s="36">
        <v>600</v>
      </c>
      <c r="K359" s="35" t="s">
        <v>23</v>
      </c>
      <c r="L359" s="21"/>
    </row>
    <row r="360" s="6" customFormat="1" ht="34" customHeight="1" spans="1:12">
      <c r="A360" s="21">
        <v>356</v>
      </c>
      <c r="B360" s="21" t="s">
        <v>404</v>
      </c>
      <c r="C360" s="21" t="s">
        <v>471</v>
      </c>
      <c r="D360" s="21" t="s">
        <v>480</v>
      </c>
      <c r="E360" s="27" t="s">
        <v>18</v>
      </c>
      <c r="F360" s="21" t="s">
        <v>19</v>
      </c>
      <c r="G360" s="21" t="s">
        <v>100</v>
      </c>
      <c r="H360" s="27" t="s">
        <v>283</v>
      </c>
      <c r="I360" s="29" t="s">
        <v>153</v>
      </c>
      <c r="J360" s="36">
        <v>800</v>
      </c>
      <c r="K360" s="35" t="s">
        <v>23</v>
      </c>
      <c r="L360" s="21"/>
    </row>
    <row r="361" s="6" customFormat="1" ht="34" customHeight="1" spans="1:12">
      <c r="A361" s="21">
        <v>357</v>
      </c>
      <c r="B361" s="21" t="s">
        <v>404</v>
      </c>
      <c r="C361" s="21" t="s">
        <v>471</v>
      </c>
      <c r="D361" s="21" t="s">
        <v>481</v>
      </c>
      <c r="E361" s="27" t="s">
        <v>18</v>
      </c>
      <c r="F361" s="21" t="s">
        <v>19</v>
      </c>
      <c r="G361" s="21" t="s">
        <v>20</v>
      </c>
      <c r="H361" s="27" t="s">
        <v>32</v>
      </c>
      <c r="I361" s="36" t="s">
        <v>153</v>
      </c>
      <c r="J361" s="36">
        <v>600</v>
      </c>
      <c r="K361" s="35" t="s">
        <v>23</v>
      </c>
      <c r="L361" s="21"/>
    </row>
    <row r="362" s="6" customFormat="1" ht="34" customHeight="1" spans="1:12">
      <c r="A362" s="21">
        <v>358</v>
      </c>
      <c r="B362" s="21" t="s">
        <v>404</v>
      </c>
      <c r="C362" s="21" t="s">
        <v>471</v>
      </c>
      <c r="D362" s="21" t="s">
        <v>482</v>
      </c>
      <c r="E362" s="27" t="s">
        <v>18</v>
      </c>
      <c r="F362" s="21" t="s">
        <v>19</v>
      </c>
      <c r="G362" s="21" t="s">
        <v>100</v>
      </c>
      <c r="H362" s="27" t="s">
        <v>283</v>
      </c>
      <c r="I362" s="29" t="s">
        <v>153</v>
      </c>
      <c r="J362" s="36">
        <v>800</v>
      </c>
      <c r="K362" s="35" t="s">
        <v>23</v>
      </c>
      <c r="L362" s="21"/>
    </row>
    <row r="363" s="6" customFormat="1" ht="34" customHeight="1" spans="1:12">
      <c r="A363" s="21">
        <v>359</v>
      </c>
      <c r="B363" s="23" t="s">
        <v>404</v>
      </c>
      <c r="C363" s="23" t="s">
        <v>483</v>
      </c>
      <c r="D363" s="23" t="s">
        <v>484</v>
      </c>
      <c r="E363" s="24" t="s">
        <v>18</v>
      </c>
      <c r="F363" s="23" t="s">
        <v>19</v>
      </c>
      <c r="G363" s="23" t="s">
        <v>20</v>
      </c>
      <c r="H363" s="24" t="s">
        <v>283</v>
      </c>
      <c r="I363" s="22" t="s">
        <v>153</v>
      </c>
      <c r="J363" s="23">
        <v>600</v>
      </c>
      <c r="K363" s="35" t="s">
        <v>23</v>
      </c>
      <c r="L363" s="21"/>
    </row>
    <row r="364" s="6" customFormat="1" ht="34" customHeight="1" spans="1:12">
      <c r="A364" s="21">
        <v>360</v>
      </c>
      <c r="B364" s="21" t="s">
        <v>485</v>
      </c>
      <c r="C364" s="21" t="s">
        <v>486</v>
      </c>
      <c r="D364" s="21" t="s">
        <v>487</v>
      </c>
      <c r="E364" s="32" t="s">
        <v>18</v>
      </c>
      <c r="F364" s="21" t="s">
        <v>19</v>
      </c>
      <c r="G364" s="21" t="s">
        <v>20</v>
      </c>
      <c r="H364" s="26">
        <v>45689</v>
      </c>
      <c r="I364" s="29">
        <v>2</v>
      </c>
      <c r="J364" s="29">
        <v>600</v>
      </c>
      <c r="K364" s="35" t="s">
        <v>23</v>
      </c>
      <c r="L364" s="21"/>
    </row>
    <row r="365" s="6" customFormat="1" ht="34" customHeight="1" spans="1:12">
      <c r="A365" s="21">
        <v>361</v>
      </c>
      <c r="B365" s="21" t="s">
        <v>485</v>
      </c>
      <c r="C365" s="21" t="s">
        <v>486</v>
      </c>
      <c r="D365" s="21" t="s">
        <v>488</v>
      </c>
      <c r="E365" s="27" t="s">
        <v>18</v>
      </c>
      <c r="F365" s="21" t="s">
        <v>19</v>
      </c>
      <c r="G365" s="21" t="s">
        <v>20</v>
      </c>
      <c r="H365" s="26">
        <v>45689</v>
      </c>
      <c r="I365" s="36">
        <v>2</v>
      </c>
      <c r="J365" s="29">
        <v>600</v>
      </c>
      <c r="K365" s="35" t="s">
        <v>23</v>
      </c>
      <c r="L365" s="21"/>
    </row>
    <row r="366" s="6" customFormat="1" ht="34" customHeight="1" spans="1:12">
      <c r="A366" s="21">
        <v>362</v>
      </c>
      <c r="B366" s="21" t="s">
        <v>485</v>
      </c>
      <c r="C366" s="21" t="s">
        <v>486</v>
      </c>
      <c r="D366" s="21" t="s">
        <v>489</v>
      </c>
      <c r="E366" s="27" t="s">
        <v>18</v>
      </c>
      <c r="F366" s="21" t="s">
        <v>19</v>
      </c>
      <c r="G366" s="21" t="s">
        <v>20</v>
      </c>
      <c r="H366" s="26">
        <v>45689</v>
      </c>
      <c r="I366" s="36">
        <v>2</v>
      </c>
      <c r="J366" s="29">
        <v>600</v>
      </c>
      <c r="K366" s="35" t="s">
        <v>23</v>
      </c>
      <c r="L366" s="21"/>
    </row>
    <row r="367" s="6" customFormat="1" ht="34" customHeight="1" spans="1:12">
      <c r="A367" s="21">
        <v>363</v>
      </c>
      <c r="B367" s="21" t="s">
        <v>485</v>
      </c>
      <c r="C367" s="21" t="s">
        <v>486</v>
      </c>
      <c r="D367" s="21" t="s">
        <v>490</v>
      </c>
      <c r="E367" s="27" t="s">
        <v>18</v>
      </c>
      <c r="F367" s="21" t="s">
        <v>19</v>
      </c>
      <c r="G367" s="21" t="s">
        <v>20</v>
      </c>
      <c r="H367" s="26">
        <v>45689</v>
      </c>
      <c r="I367" s="36">
        <v>2</v>
      </c>
      <c r="J367" s="29">
        <v>600</v>
      </c>
      <c r="K367" s="35" t="s">
        <v>23</v>
      </c>
      <c r="L367" s="21"/>
    </row>
    <row r="368" s="6" customFormat="1" ht="34" customHeight="1" spans="1:12">
      <c r="A368" s="21">
        <v>364</v>
      </c>
      <c r="B368" s="21" t="s">
        <v>485</v>
      </c>
      <c r="C368" s="21" t="s">
        <v>486</v>
      </c>
      <c r="D368" s="21" t="s">
        <v>491</v>
      </c>
      <c r="E368" s="27" t="s">
        <v>18</v>
      </c>
      <c r="F368" s="21" t="s">
        <v>19</v>
      </c>
      <c r="G368" s="21" t="s">
        <v>20</v>
      </c>
      <c r="H368" s="26">
        <v>45689</v>
      </c>
      <c r="I368" s="36">
        <v>2</v>
      </c>
      <c r="J368" s="29">
        <v>600</v>
      </c>
      <c r="K368" s="35" t="s">
        <v>23</v>
      </c>
      <c r="L368" s="21"/>
    </row>
    <row r="369" s="6" customFormat="1" ht="34" customHeight="1" spans="1:12">
      <c r="A369" s="21">
        <v>365</v>
      </c>
      <c r="B369" s="21" t="s">
        <v>485</v>
      </c>
      <c r="C369" s="21" t="s">
        <v>486</v>
      </c>
      <c r="D369" s="21" t="s">
        <v>492</v>
      </c>
      <c r="E369" s="27" t="s">
        <v>18</v>
      </c>
      <c r="F369" s="21" t="s">
        <v>19</v>
      </c>
      <c r="G369" s="21" t="s">
        <v>20</v>
      </c>
      <c r="H369" s="26">
        <v>45718</v>
      </c>
      <c r="I369" s="29">
        <v>3</v>
      </c>
      <c r="J369" s="29">
        <v>600</v>
      </c>
      <c r="K369" s="35" t="s">
        <v>23</v>
      </c>
      <c r="L369" s="21"/>
    </row>
    <row r="370" s="6" customFormat="1" ht="34" customHeight="1" spans="1:12">
      <c r="A370" s="21">
        <v>366</v>
      </c>
      <c r="B370" s="21" t="s">
        <v>485</v>
      </c>
      <c r="C370" s="21" t="s">
        <v>486</v>
      </c>
      <c r="D370" s="21" t="s">
        <v>493</v>
      </c>
      <c r="E370" s="27" t="s">
        <v>18</v>
      </c>
      <c r="F370" s="21" t="s">
        <v>19</v>
      </c>
      <c r="G370" s="21" t="s">
        <v>20</v>
      </c>
      <c r="H370" s="26">
        <v>45718</v>
      </c>
      <c r="I370" s="36">
        <v>3</v>
      </c>
      <c r="J370" s="29">
        <v>600</v>
      </c>
      <c r="K370" s="35" t="s">
        <v>23</v>
      </c>
      <c r="L370" s="21"/>
    </row>
    <row r="371" s="6" customFormat="1" ht="34" customHeight="1" spans="1:12">
      <c r="A371" s="21">
        <v>367</v>
      </c>
      <c r="B371" s="21" t="s">
        <v>485</v>
      </c>
      <c r="C371" s="21" t="s">
        <v>494</v>
      </c>
      <c r="D371" s="21" t="s">
        <v>495</v>
      </c>
      <c r="E371" s="21" t="s">
        <v>18</v>
      </c>
      <c r="F371" s="21" t="s">
        <v>19</v>
      </c>
      <c r="G371" s="21" t="s">
        <v>20</v>
      </c>
      <c r="H371" s="26">
        <v>45660</v>
      </c>
      <c r="I371" s="36">
        <v>1</v>
      </c>
      <c r="J371" s="29">
        <v>600</v>
      </c>
      <c r="K371" s="35" t="s">
        <v>23</v>
      </c>
      <c r="L371" s="21"/>
    </row>
    <row r="372" s="6" customFormat="1" ht="34" customHeight="1" spans="1:12">
      <c r="A372" s="21">
        <v>368</v>
      </c>
      <c r="B372" s="21" t="s">
        <v>485</v>
      </c>
      <c r="C372" s="21" t="s">
        <v>494</v>
      </c>
      <c r="D372" s="21" t="s">
        <v>496</v>
      </c>
      <c r="E372" s="21" t="s">
        <v>18</v>
      </c>
      <c r="F372" s="21" t="s">
        <v>19</v>
      </c>
      <c r="G372" s="21" t="s">
        <v>20</v>
      </c>
      <c r="H372" s="26">
        <v>45658</v>
      </c>
      <c r="I372" s="36">
        <v>1</v>
      </c>
      <c r="J372" s="29">
        <v>600</v>
      </c>
      <c r="K372" s="35" t="s">
        <v>23</v>
      </c>
      <c r="L372" s="21"/>
    </row>
    <row r="373" s="6" customFormat="1" ht="34" customHeight="1" spans="1:12">
      <c r="A373" s="21">
        <v>369</v>
      </c>
      <c r="B373" s="21" t="s">
        <v>485</v>
      </c>
      <c r="C373" s="21" t="s">
        <v>494</v>
      </c>
      <c r="D373" s="29" t="s">
        <v>497</v>
      </c>
      <c r="E373" s="21" t="s">
        <v>18</v>
      </c>
      <c r="F373" s="21" t="s">
        <v>19</v>
      </c>
      <c r="G373" s="21" t="s">
        <v>110</v>
      </c>
      <c r="H373" s="26">
        <v>45749</v>
      </c>
      <c r="I373" s="36">
        <v>4</v>
      </c>
      <c r="J373" s="29">
        <v>600</v>
      </c>
      <c r="K373" s="35" t="s">
        <v>23</v>
      </c>
      <c r="L373" s="21"/>
    </row>
    <row r="374" s="6" customFormat="1" ht="34" customHeight="1" spans="1:12">
      <c r="A374" s="21">
        <v>370</v>
      </c>
      <c r="B374" s="23" t="s">
        <v>485</v>
      </c>
      <c r="C374" s="23" t="s">
        <v>494</v>
      </c>
      <c r="D374" s="23" t="s">
        <v>498</v>
      </c>
      <c r="E374" s="21" t="s">
        <v>18</v>
      </c>
      <c r="F374" s="23" t="s">
        <v>19</v>
      </c>
      <c r="G374" s="23" t="s">
        <v>20</v>
      </c>
      <c r="H374" s="26">
        <v>45702</v>
      </c>
      <c r="I374" s="34">
        <v>4</v>
      </c>
      <c r="J374" s="29">
        <v>600</v>
      </c>
      <c r="K374" s="35" t="s">
        <v>23</v>
      </c>
      <c r="L374" s="21"/>
    </row>
    <row r="375" s="6" customFormat="1" ht="34" customHeight="1" spans="1:12">
      <c r="A375" s="21">
        <v>371</v>
      </c>
      <c r="B375" s="23" t="s">
        <v>485</v>
      </c>
      <c r="C375" s="22" t="s">
        <v>494</v>
      </c>
      <c r="D375" s="22" t="s">
        <v>499</v>
      </c>
      <c r="E375" s="21" t="s">
        <v>18</v>
      </c>
      <c r="F375" s="23" t="s">
        <v>19</v>
      </c>
      <c r="G375" s="23" t="s">
        <v>20</v>
      </c>
      <c r="H375" s="26">
        <v>45689</v>
      </c>
      <c r="I375" s="22">
        <v>2</v>
      </c>
      <c r="J375" s="29">
        <v>600</v>
      </c>
      <c r="K375" s="35" t="s">
        <v>23</v>
      </c>
      <c r="L375" s="21"/>
    </row>
    <row r="376" s="6" customFormat="1" ht="34" customHeight="1" spans="1:12">
      <c r="A376" s="21">
        <v>372</v>
      </c>
      <c r="B376" s="23" t="s">
        <v>485</v>
      </c>
      <c r="C376" s="22" t="s">
        <v>494</v>
      </c>
      <c r="D376" s="23" t="s">
        <v>500</v>
      </c>
      <c r="E376" s="21" t="s">
        <v>18</v>
      </c>
      <c r="F376" s="23" t="s">
        <v>19</v>
      </c>
      <c r="G376" s="23" t="s">
        <v>20</v>
      </c>
      <c r="H376" s="26">
        <v>45689</v>
      </c>
      <c r="I376" s="22">
        <v>2</v>
      </c>
      <c r="J376" s="29">
        <v>600</v>
      </c>
      <c r="K376" s="35" t="s">
        <v>23</v>
      </c>
      <c r="L376" s="21"/>
    </row>
    <row r="377" s="6" customFormat="1" ht="34" customHeight="1" spans="1:12">
      <c r="A377" s="21">
        <v>373</v>
      </c>
      <c r="B377" s="23" t="s">
        <v>485</v>
      </c>
      <c r="C377" s="23" t="s">
        <v>494</v>
      </c>
      <c r="D377" s="23" t="s">
        <v>501</v>
      </c>
      <c r="E377" s="21" t="s">
        <v>18</v>
      </c>
      <c r="F377" s="23" t="s">
        <v>19</v>
      </c>
      <c r="G377" s="23" t="s">
        <v>20</v>
      </c>
      <c r="H377" s="26">
        <v>45689</v>
      </c>
      <c r="I377" s="34">
        <v>2</v>
      </c>
      <c r="J377" s="29">
        <v>600</v>
      </c>
      <c r="K377" s="35" t="s">
        <v>23</v>
      </c>
      <c r="L377" s="21"/>
    </row>
    <row r="378" s="6" customFormat="1" ht="34" customHeight="1" spans="1:12">
      <c r="A378" s="21">
        <v>374</v>
      </c>
      <c r="B378" s="23" t="s">
        <v>485</v>
      </c>
      <c r="C378" s="23" t="s">
        <v>494</v>
      </c>
      <c r="D378" s="23" t="s">
        <v>502</v>
      </c>
      <c r="E378" s="21" t="s">
        <v>18</v>
      </c>
      <c r="F378" s="23" t="s">
        <v>19</v>
      </c>
      <c r="G378" s="23" t="s">
        <v>20</v>
      </c>
      <c r="H378" s="26">
        <v>45689</v>
      </c>
      <c r="I378" s="22">
        <v>2</v>
      </c>
      <c r="J378" s="29">
        <v>600</v>
      </c>
      <c r="K378" s="35" t="s">
        <v>23</v>
      </c>
      <c r="L378" s="21"/>
    </row>
    <row r="379" s="6" customFormat="1" ht="34" customHeight="1" spans="1:12">
      <c r="A379" s="21">
        <v>375</v>
      </c>
      <c r="B379" s="21" t="s">
        <v>485</v>
      </c>
      <c r="C379" s="21" t="s">
        <v>503</v>
      </c>
      <c r="D379" s="21" t="s">
        <v>504</v>
      </c>
      <c r="E379" s="32" t="s">
        <v>18</v>
      </c>
      <c r="F379" s="21" t="s">
        <v>19</v>
      </c>
      <c r="G379" s="21" t="s">
        <v>100</v>
      </c>
      <c r="H379" s="26">
        <v>45689</v>
      </c>
      <c r="I379" s="29">
        <v>2</v>
      </c>
      <c r="J379" s="21">
        <v>800</v>
      </c>
      <c r="K379" s="35" t="s">
        <v>23</v>
      </c>
      <c r="L379" s="21"/>
    </row>
    <row r="380" s="6" customFormat="1" ht="34" customHeight="1" spans="1:12">
      <c r="A380" s="21">
        <v>376</v>
      </c>
      <c r="B380" s="21" t="s">
        <v>485</v>
      </c>
      <c r="C380" s="21" t="s">
        <v>503</v>
      </c>
      <c r="D380" s="21" t="s">
        <v>505</v>
      </c>
      <c r="E380" s="32" t="s">
        <v>18</v>
      </c>
      <c r="F380" s="21" t="s">
        <v>19</v>
      </c>
      <c r="G380" s="21" t="s">
        <v>136</v>
      </c>
      <c r="H380" s="26">
        <v>45748</v>
      </c>
      <c r="I380" s="29">
        <v>4</v>
      </c>
      <c r="J380" s="21">
        <v>800</v>
      </c>
      <c r="K380" s="35" t="s">
        <v>23</v>
      </c>
      <c r="L380" s="21"/>
    </row>
    <row r="381" s="6" customFormat="1" ht="34" customHeight="1" spans="1:12">
      <c r="A381" s="21">
        <v>377</v>
      </c>
      <c r="B381" s="21" t="s">
        <v>485</v>
      </c>
      <c r="C381" s="21" t="s">
        <v>506</v>
      </c>
      <c r="D381" s="21" t="s">
        <v>507</v>
      </c>
      <c r="E381" s="32" t="s">
        <v>18</v>
      </c>
      <c r="F381" s="21" t="s">
        <v>19</v>
      </c>
      <c r="G381" s="21" t="s">
        <v>20</v>
      </c>
      <c r="H381" s="26">
        <v>45658</v>
      </c>
      <c r="I381" s="29">
        <v>1</v>
      </c>
      <c r="J381" s="29">
        <v>600</v>
      </c>
      <c r="K381" s="35" t="s">
        <v>23</v>
      </c>
      <c r="L381" s="21"/>
    </row>
    <row r="382" s="6" customFormat="1" ht="34" customHeight="1" spans="1:12">
      <c r="A382" s="21">
        <v>378</v>
      </c>
      <c r="B382" s="21" t="s">
        <v>485</v>
      </c>
      <c r="C382" s="21" t="s">
        <v>506</v>
      </c>
      <c r="D382" s="21" t="s">
        <v>508</v>
      </c>
      <c r="E382" s="27" t="s">
        <v>18</v>
      </c>
      <c r="F382" s="21" t="s">
        <v>19</v>
      </c>
      <c r="G382" s="21" t="s">
        <v>20</v>
      </c>
      <c r="H382" s="26">
        <v>45658</v>
      </c>
      <c r="I382" s="36">
        <v>1</v>
      </c>
      <c r="J382" s="29">
        <v>600</v>
      </c>
      <c r="K382" s="35" t="s">
        <v>23</v>
      </c>
      <c r="L382" s="21"/>
    </row>
    <row r="383" s="6" customFormat="1" ht="34" customHeight="1" spans="1:12">
      <c r="A383" s="21">
        <v>379</v>
      </c>
      <c r="B383" s="21" t="s">
        <v>485</v>
      </c>
      <c r="C383" s="21" t="s">
        <v>506</v>
      </c>
      <c r="D383" s="21" t="s">
        <v>509</v>
      </c>
      <c r="E383" s="27" t="s">
        <v>18</v>
      </c>
      <c r="F383" s="21" t="s">
        <v>19</v>
      </c>
      <c r="G383" s="21" t="s">
        <v>20</v>
      </c>
      <c r="H383" s="26">
        <v>45658</v>
      </c>
      <c r="I383" s="36">
        <v>1</v>
      </c>
      <c r="J383" s="29">
        <v>600</v>
      </c>
      <c r="K383" s="35" t="s">
        <v>23</v>
      </c>
      <c r="L383" s="21"/>
    </row>
    <row r="384" s="6" customFormat="1" ht="34" customHeight="1" spans="1:12">
      <c r="A384" s="21">
        <v>380</v>
      </c>
      <c r="B384" s="21" t="s">
        <v>485</v>
      </c>
      <c r="C384" s="21" t="s">
        <v>506</v>
      </c>
      <c r="D384" s="21" t="s">
        <v>510</v>
      </c>
      <c r="E384" s="27" t="s">
        <v>18</v>
      </c>
      <c r="F384" s="21" t="s">
        <v>19</v>
      </c>
      <c r="G384" s="21" t="s">
        <v>20</v>
      </c>
      <c r="H384" s="26">
        <v>45658</v>
      </c>
      <c r="I384" s="36">
        <v>1</v>
      </c>
      <c r="J384" s="29">
        <v>600</v>
      </c>
      <c r="K384" s="35" t="s">
        <v>23</v>
      </c>
      <c r="L384" s="21"/>
    </row>
    <row r="385" s="6" customFormat="1" ht="34" customHeight="1" spans="1:12">
      <c r="A385" s="21">
        <v>381</v>
      </c>
      <c r="B385" s="21" t="s">
        <v>485</v>
      </c>
      <c r="C385" s="21" t="s">
        <v>506</v>
      </c>
      <c r="D385" s="21" t="s">
        <v>511</v>
      </c>
      <c r="E385" s="27" t="s">
        <v>18</v>
      </c>
      <c r="F385" s="21" t="s">
        <v>19</v>
      </c>
      <c r="G385" s="21" t="s">
        <v>512</v>
      </c>
      <c r="H385" s="26">
        <v>45659</v>
      </c>
      <c r="I385" s="36">
        <v>1</v>
      </c>
      <c r="J385" s="21">
        <v>800</v>
      </c>
      <c r="K385" s="35" t="s">
        <v>23</v>
      </c>
      <c r="L385" s="21"/>
    </row>
    <row r="386" s="6" customFormat="1" ht="34" customHeight="1" spans="1:12">
      <c r="A386" s="21">
        <v>382</v>
      </c>
      <c r="B386" s="21" t="s">
        <v>485</v>
      </c>
      <c r="C386" s="21" t="s">
        <v>506</v>
      </c>
      <c r="D386" s="21" t="s">
        <v>513</v>
      </c>
      <c r="E386" s="27" t="s">
        <v>18</v>
      </c>
      <c r="F386" s="21" t="s">
        <v>19</v>
      </c>
      <c r="G386" s="21" t="s">
        <v>28</v>
      </c>
      <c r="H386" s="26">
        <v>45689</v>
      </c>
      <c r="I386" s="36">
        <v>2</v>
      </c>
      <c r="J386" s="21">
        <v>800</v>
      </c>
      <c r="K386" s="35" t="s">
        <v>23</v>
      </c>
      <c r="L386" s="21"/>
    </row>
    <row r="387" s="6" customFormat="1" ht="34" customHeight="1" spans="1:12">
      <c r="A387" s="21">
        <v>383</v>
      </c>
      <c r="B387" s="21" t="s">
        <v>485</v>
      </c>
      <c r="C387" s="21" t="s">
        <v>506</v>
      </c>
      <c r="D387" s="21" t="s">
        <v>514</v>
      </c>
      <c r="E387" s="27" t="s">
        <v>18</v>
      </c>
      <c r="F387" s="21" t="s">
        <v>19</v>
      </c>
      <c r="G387" s="21" t="s">
        <v>28</v>
      </c>
      <c r="H387" s="26">
        <v>45689</v>
      </c>
      <c r="I387" s="36">
        <v>2</v>
      </c>
      <c r="J387" s="21">
        <v>800</v>
      </c>
      <c r="K387" s="35" t="s">
        <v>23</v>
      </c>
      <c r="L387" s="21"/>
    </row>
    <row r="388" s="6" customFormat="1" ht="34" customHeight="1" spans="1:12">
      <c r="A388" s="21">
        <v>384</v>
      </c>
      <c r="B388" s="21" t="s">
        <v>485</v>
      </c>
      <c r="C388" s="21" t="s">
        <v>506</v>
      </c>
      <c r="D388" s="21" t="s">
        <v>515</v>
      </c>
      <c r="E388" s="27" t="s">
        <v>18</v>
      </c>
      <c r="F388" s="21" t="s">
        <v>19</v>
      </c>
      <c r="G388" s="21" t="s">
        <v>20</v>
      </c>
      <c r="H388" s="26">
        <v>45717</v>
      </c>
      <c r="I388" s="36">
        <v>3</v>
      </c>
      <c r="J388" s="29">
        <v>600</v>
      </c>
      <c r="K388" s="35" t="s">
        <v>23</v>
      </c>
      <c r="L388" s="21"/>
    </row>
    <row r="389" s="6" customFormat="1" ht="34" customHeight="1" spans="1:12">
      <c r="A389" s="21">
        <v>385</v>
      </c>
      <c r="B389" s="21" t="s">
        <v>485</v>
      </c>
      <c r="C389" s="21" t="s">
        <v>506</v>
      </c>
      <c r="D389" s="21" t="s">
        <v>516</v>
      </c>
      <c r="E389" s="27" t="s">
        <v>18</v>
      </c>
      <c r="F389" s="21" t="s">
        <v>19</v>
      </c>
      <c r="G389" s="21" t="s">
        <v>20</v>
      </c>
      <c r="H389" s="26">
        <v>45689</v>
      </c>
      <c r="I389" s="36">
        <v>2</v>
      </c>
      <c r="J389" s="29">
        <v>600</v>
      </c>
      <c r="K389" s="35" t="s">
        <v>23</v>
      </c>
      <c r="L389" s="21"/>
    </row>
    <row r="390" s="6" customFormat="1" ht="34" customHeight="1" spans="1:12">
      <c r="A390" s="21">
        <v>386</v>
      </c>
      <c r="B390" s="21" t="s">
        <v>485</v>
      </c>
      <c r="C390" s="21" t="s">
        <v>506</v>
      </c>
      <c r="D390" s="21" t="s">
        <v>517</v>
      </c>
      <c r="E390" s="27" t="s">
        <v>18</v>
      </c>
      <c r="F390" s="21" t="s">
        <v>19</v>
      </c>
      <c r="G390" s="21" t="s">
        <v>28</v>
      </c>
      <c r="H390" s="26">
        <v>45689</v>
      </c>
      <c r="I390" s="36">
        <v>2</v>
      </c>
      <c r="J390" s="21">
        <v>800</v>
      </c>
      <c r="K390" s="35" t="s">
        <v>23</v>
      </c>
      <c r="L390" s="21"/>
    </row>
    <row r="391" s="6" customFormat="1" ht="34" customHeight="1" spans="1:12">
      <c r="A391" s="21">
        <v>387</v>
      </c>
      <c r="B391" s="21" t="s">
        <v>485</v>
      </c>
      <c r="C391" s="21" t="s">
        <v>506</v>
      </c>
      <c r="D391" s="21" t="s">
        <v>518</v>
      </c>
      <c r="E391" s="27" t="s">
        <v>18</v>
      </c>
      <c r="F391" s="21" t="s">
        <v>19</v>
      </c>
      <c r="G391" s="21" t="s">
        <v>20</v>
      </c>
      <c r="H391" s="26">
        <v>45658</v>
      </c>
      <c r="I391" s="36">
        <v>1</v>
      </c>
      <c r="J391" s="29">
        <v>600</v>
      </c>
      <c r="K391" s="35" t="s">
        <v>23</v>
      </c>
      <c r="L391" s="21"/>
    </row>
    <row r="392" s="6" customFormat="1" ht="34" customHeight="1" spans="1:12">
      <c r="A392" s="21">
        <v>388</v>
      </c>
      <c r="B392" s="21" t="s">
        <v>485</v>
      </c>
      <c r="C392" s="21" t="s">
        <v>519</v>
      </c>
      <c r="D392" s="21" t="s">
        <v>520</v>
      </c>
      <c r="E392" s="27" t="s">
        <v>18</v>
      </c>
      <c r="F392" s="21" t="s">
        <v>19</v>
      </c>
      <c r="G392" s="21" t="s">
        <v>100</v>
      </c>
      <c r="H392" s="26">
        <v>45689</v>
      </c>
      <c r="I392" s="36">
        <v>2</v>
      </c>
      <c r="J392" s="21">
        <v>800</v>
      </c>
      <c r="K392" s="35" t="s">
        <v>23</v>
      </c>
      <c r="L392" s="21"/>
    </row>
    <row r="393" s="6" customFormat="1" ht="34" customHeight="1" spans="1:12">
      <c r="A393" s="21">
        <v>389</v>
      </c>
      <c r="B393" s="21" t="s">
        <v>485</v>
      </c>
      <c r="C393" s="21" t="s">
        <v>519</v>
      </c>
      <c r="D393" s="21" t="s">
        <v>521</v>
      </c>
      <c r="E393" s="27" t="s">
        <v>18</v>
      </c>
      <c r="F393" s="21" t="s">
        <v>19</v>
      </c>
      <c r="G393" s="21" t="s">
        <v>100</v>
      </c>
      <c r="H393" s="26">
        <v>45689</v>
      </c>
      <c r="I393" s="36">
        <v>2</v>
      </c>
      <c r="J393" s="21">
        <v>800</v>
      </c>
      <c r="K393" s="35" t="s">
        <v>23</v>
      </c>
      <c r="L393" s="21"/>
    </row>
    <row r="394" s="6" customFormat="1" ht="34" customHeight="1" spans="1:12">
      <c r="A394" s="21">
        <v>390</v>
      </c>
      <c r="B394" s="21" t="s">
        <v>485</v>
      </c>
      <c r="C394" s="21" t="s">
        <v>522</v>
      </c>
      <c r="D394" s="21" t="s">
        <v>523</v>
      </c>
      <c r="E394" s="27" t="s">
        <v>18</v>
      </c>
      <c r="F394" s="21" t="s">
        <v>19</v>
      </c>
      <c r="G394" s="21" t="s">
        <v>20</v>
      </c>
      <c r="H394" s="26">
        <v>45778</v>
      </c>
      <c r="I394" s="29">
        <v>5</v>
      </c>
      <c r="J394" s="29">
        <v>600</v>
      </c>
      <c r="K394" s="35" t="s">
        <v>23</v>
      </c>
      <c r="L394" s="21"/>
    </row>
    <row r="395" s="6" customFormat="1" ht="34" customHeight="1" spans="1:12">
      <c r="A395" s="21">
        <v>391</v>
      </c>
      <c r="B395" s="22" t="s">
        <v>485</v>
      </c>
      <c r="C395" s="22" t="s">
        <v>522</v>
      </c>
      <c r="D395" s="22" t="s">
        <v>524</v>
      </c>
      <c r="E395" s="27" t="s">
        <v>18</v>
      </c>
      <c r="F395" s="23" t="s">
        <v>19</v>
      </c>
      <c r="G395" s="22" t="s">
        <v>20</v>
      </c>
      <c r="H395" s="26">
        <v>45689</v>
      </c>
      <c r="I395" s="21">
        <v>2</v>
      </c>
      <c r="J395" s="29">
        <v>600</v>
      </c>
      <c r="K395" s="35" t="s">
        <v>23</v>
      </c>
      <c r="L395" s="21"/>
    </row>
    <row r="396" s="7" customFormat="1" ht="34" customHeight="1" spans="1:12">
      <c r="A396" s="21">
        <v>392</v>
      </c>
      <c r="B396" s="22" t="s">
        <v>485</v>
      </c>
      <c r="C396" s="22" t="s">
        <v>522</v>
      </c>
      <c r="D396" s="22" t="s">
        <v>525</v>
      </c>
      <c r="E396" s="27" t="s">
        <v>18</v>
      </c>
      <c r="F396" s="23" t="s">
        <v>19</v>
      </c>
      <c r="G396" s="23" t="s">
        <v>20</v>
      </c>
      <c r="H396" s="26">
        <v>45689</v>
      </c>
      <c r="I396" s="21">
        <v>2</v>
      </c>
      <c r="J396" s="29">
        <v>600</v>
      </c>
      <c r="K396" s="35" t="s">
        <v>23</v>
      </c>
      <c r="L396" s="51"/>
    </row>
    <row r="397" s="7" customFormat="1" ht="34" customHeight="1" spans="1:12">
      <c r="A397" s="21">
        <v>393</v>
      </c>
      <c r="B397" s="22" t="s">
        <v>485</v>
      </c>
      <c r="C397" s="22" t="s">
        <v>522</v>
      </c>
      <c r="D397" s="22" t="s">
        <v>526</v>
      </c>
      <c r="E397" s="27" t="s">
        <v>18</v>
      </c>
      <c r="F397" s="23" t="s">
        <v>19</v>
      </c>
      <c r="G397" s="22" t="s">
        <v>20</v>
      </c>
      <c r="H397" s="26">
        <v>45689</v>
      </c>
      <c r="I397" s="21">
        <v>2</v>
      </c>
      <c r="J397" s="29">
        <v>600</v>
      </c>
      <c r="K397" s="35" t="s">
        <v>23</v>
      </c>
      <c r="L397" s="51"/>
    </row>
    <row r="398" s="7" customFormat="1" ht="34" customHeight="1" spans="1:12">
      <c r="A398" s="21">
        <v>394</v>
      </c>
      <c r="B398" s="22" t="s">
        <v>485</v>
      </c>
      <c r="C398" s="22" t="s">
        <v>522</v>
      </c>
      <c r="D398" s="22" t="s">
        <v>527</v>
      </c>
      <c r="E398" s="27" t="s">
        <v>18</v>
      </c>
      <c r="F398" s="23" t="s">
        <v>19</v>
      </c>
      <c r="G398" s="22" t="s">
        <v>20</v>
      </c>
      <c r="H398" s="26">
        <v>45689</v>
      </c>
      <c r="I398" s="21">
        <v>2</v>
      </c>
      <c r="J398" s="29">
        <v>600</v>
      </c>
      <c r="K398" s="35" t="s">
        <v>23</v>
      </c>
      <c r="L398" s="51"/>
    </row>
    <row r="399" s="7" customFormat="1" ht="34" customHeight="1" spans="1:12">
      <c r="A399" s="21">
        <v>395</v>
      </c>
      <c r="B399" s="22" t="s">
        <v>485</v>
      </c>
      <c r="C399" s="22" t="s">
        <v>522</v>
      </c>
      <c r="D399" s="22" t="s">
        <v>528</v>
      </c>
      <c r="E399" s="27" t="s">
        <v>18</v>
      </c>
      <c r="F399" s="23" t="s">
        <v>19</v>
      </c>
      <c r="G399" s="22" t="s">
        <v>20</v>
      </c>
      <c r="H399" s="26">
        <v>45717</v>
      </c>
      <c r="I399" s="21">
        <v>3</v>
      </c>
      <c r="J399" s="29">
        <v>600</v>
      </c>
      <c r="K399" s="35" t="s">
        <v>23</v>
      </c>
      <c r="L399" s="51"/>
    </row>
    <row r="400" s="7" customFormat="1" ht="34" customHeight="1" spans="1:12">
      <c r="A400" s="21">
        <v>396</v>
      </c>
      <c r="B400" s="22" t="s">
        <v>485</v>
      </c>
      <c r="C400" s="22" t="s">
        <v>522</v>
      </c>
      <c r="D400" s="50" t="s">
        <v>529</v>
      </c>
      <c r="E400" s="27" t="s">
        <v>18</v>
      </c>
      <c r="F400" s="23" t="s">
        <v>19</v>
      </c>
      <c r="G400" s="22" t="s">
        <v>20</v>
      </c>
      <c r="H400" s="26">
        <v>45748</v>
      </c>
      <c r="I400" s="21">
        <v>4</v>
      </c>
      <c r="J400" s="29">
        <v>600</v>
      </c>
      <c r="K400" s="35" t="s">
        <v>23</v>
      </c>
      <c r="L400" s="51"/>
    </row>
    <row r="401" s="7" customFormat="1" ht="34" customHeight="1" spans="1:12">
      <c r="A401" s="21">
        <v>397</v>
      </c>
      <c r="B401" s="22" t="s">
        <v>485</v>
      </c>
      <c r="C401" s="22" t="s">
        <v>522</v>
      </c>
      <c r="D401" s="22" t="s">
        <v>530</v>
      </c>
      <c r="E401" s="27" t="s">
        <v>18</v>
      </c>
      <c r="F401" s="23" t="s">
        <v>19</v>
      </c>
      <c r="G401" s="22" t="s">
        <v>20</v>
      </c>
      <c r="H401" s="26">
        <v>45748</v>
      </c>
      <c r="I401" s="21">
        <v>4</v>
      </c>
      <c r="J401" s="29">
        <v>600</v>
      </c>
      <c r="K401" s="35" t="s">
        <v>23</v>
      </c>
      <c r="L401" s="51"/>
    </row>
    <row r="402" s="7" customFormat="1" ht="34" customHeight="1" spans="1:12">
      <c r="A402" s="21">
        <v>398</v>
      </c>
      <c r="B402" s="22" t="s">
        <v>485</v>
      </c>
      <c r="C402" s="22" t="s">
        <v>522</v>
      </c>
      <c r="D402" s="22" t="s">
        <v>531</v>
      </c>
      <c r="E402" s="27" t="s">
        <v>18</v>
      </c>
      <c r="F402" s="23" t="s">
        <v>19</v>
      </c>
      <c r="G402" s="22" t="s">
        <v>20</v>
      </c>
      <c r="H402" s="26">
        <v>45689</v>
      </c>
      <c r="I402" s="21">
        <v>2</v>
      </c>
      <c r="J402" s="29">
        <v>600</v>
      </c>
      <c r="K402" s="35" t="s">
        <v>23</v>
      </c>
      <c r="L402" s="51"/>
    </row>
    <row r="403" s="7" customFormat="1" ht="34" customHeight="1" spans="1:12">
      <c r="A403" s="21">
        <v>399</v>
      </c>
      <c r="B403" s="22" t="s">
        <v>485</v>
      </c>
      <c r="C403" s="22" t="s">
        <v>522</v>
      </c>
      <c r="D403" s="22" t="s">
        <v>532</v>
      </c>
      <c r="E403" s="27" t="s">
        <v>18</v>
      </c>
      <c r="F403" s="23" t="s">
        <v>19</v>
      </c>
      <c r="G403" s="22" t="s">
        <v>110</v>
      </c>
      <c r="H403" s="26">
        <v>45689</v>
      </c>
      <c r="I403" s="21">
        <v>2</v>
      </c>
      <c r="J403" s="29">
        <v>600</v>
      </c>
      <c r="K403" s="35" t="s">
        <v>23</v>
      </c>
      <c r="L403" s="51"/>
    </row>
    <row r="404" s="7" customFormat="1" ht="34" customHeight="1" spans="1:12">
      <c r="A404" s="21">
        <v>400</v>
      </c>
      <c r="B404" s="22" t="s">
        <v>485</v>
      </c>
      <c r="C404" s="22" t="s">
        <v>522</v>
      </c>
      <c r="D404" s="22" t="s">
        <v>533</v>
      </c>
      <c r="E404" s="27" t="s">
        <v>18</v>
      </c>
      <c r="F404" s="23" t="s">
        <v>19</v>
      </c>
      <c r="G404" s="22" t="s">
        <v>110</v>
      </c>
      <c r="H404" s="26">
        <v>45689</v>
      </c>
      <c r="I404" s="21">
        <v>2</v>
      </c>
      <c r="J404" s="29">
        <v>600</v>
      </c>
      <c r="K404" s="35" t="s">
        <v>23</v>
      </c>
      <c r="L404" s="51"/>
    </row>
    <row r="405" s="7" customFormat="1" ht="34" customHeight="1" spans="1:12">
      <c r="A405" s="21">
        <v>401</v>
      </c>
      <c r="B405" s="22" t="s">
        <v>485</v>
      </c>
      <c r="C405" s="22" t="s">
        <v>522</v>
      </c>
      <c r="D405" s="22" t="s">
        <v>534</v>
      </c>
      <c r="E405" s="27" t="s">
        <v>18</v>
      </c>
      <c r="F405" s="23" t="s">
        <v>19</v>
      </c>
      <c r="G405" s="22" t="s">
        <v>20</v>
      </c>
      <c r="H405" s="26">
        <v>45689</v>
      </c>
      <c r="I405" s="21">
        <v>2</v>
      </c>
      <c r="J405" s="29">
        <v>600</v>
      </c>
      <c r="K405" s="35" t="s">
        <v>23</v>
      </c>
      <c r="L405" s="51"/>
    </row>
    <row r="406" s="7" customFormat="1" ht="34" customHeight="1" spans="1:12">
      <c r="A406" s="21">
        <v>402</v>
      </c>
      <c r="B406" s="22" t="s">
        <v>485</v>
      </c>
      <c r="C406" s="22" t="s">
        <v>522</v>
      </c>
      <c r="D406" s="22" t="s">
        <v>535</v>
      </c>
      <c r="E406" s="27" t="s">
        <v>18</v>
      </c>
      <c r="F406" s="23" t="s">
        <v>19</v>
      </c>
      <c r="G406" s="22" t="s">
        <v>28</v>
      </c>
      <c r="H406" s="26">
        <v>45717</v>
      </c>
      <c r="I406" s="21">
        <v>3</v>
      </c>
      <c r="J406" s="21">
        <v>800</v>
      </c>
      <c r="K406" s="35" t="s">
        <v>23</v>
      </c>
      <c r="L406" s="51"/>
    </row>
    <row r="407" s="7" customFormat="1" ht="34" customHeight="1" spans="1:12">
      <c r="A407" s="21">
        <v>403</v>
      </c>
      <c r="B407" s="22" t="s">
        <v>485</v>
      </c>
      <c r="C407" s="22" t="s">
        <v>522</v>
      </c>
      <c r="D407" s="22" t="s">
        <v>536</v>
      </c>
      <c r="E407" s="27" t="s">
        <v>18</v>
      </c>
      <c r="F407" s="23" t="s">
        <v>19</v>
      </c>
      <c r="G407" s="22" t="s">
        <v>20</v>
      </c>
      <c r="H407" s="26">
        <v>45689</v>
      </c>
      <c r="I407" s="21">
        <v>2</v>
      </c>
      <c r="J407" s="29">
        <v>600</v>
      </c>
      <c r="K407" s="35" t="s">
        <v>23</v>
      </c>
      <c r="L407" s="51"/>
    </row>
    <row r="408" s="7" customFormat="1" ht="34" customHeight="1" spans="1:12">
      <c r="A408" s="21">
        <v>404</v>
      </c>
      <c r="B408" s="22" t="s">
        <v>485</v>
      </c>
      <c r="C408" s="22" t="s">
        <v>522</v>
      </c>
      <c r="D408" s="22" t="s">
        <v>537</v>
      </c>
      <c r="E408" s="27" t="s">
        <v>18</v>
      </c>
      <c r="F408" s="23" t="s">
        <v>19</v>
      </c>
      <c r="G408" s="22" t="s">
        <v>20</v>
      </c>
      <c r="H408" s="25">
        <v>45658</v>
      </c>
      <c r="I408" s="21">
        <v>1</v>
      </c>
      <c r="J408" s="29">
        <v>600</v>
      </c>
      <c r="K408" s="35" t="s">
        <v>23</v>
      </c>
      <c r="L408" s="51"/>
    </row>
    <row r="409" s="7" customFormat="1" ht="34" customHeight="1" spans="1:12">
      <c r="A409" s="21">
        <v>405</v>
      </c>
      <c r="B409" s="22" t="s">
        <v>485</v>
      </c>
      <c r="C409" s="22" t="s">
        <v>522</v>
      </c>
      <c r="D409" s="22" t="s">
        <v>538</v>
      </c>
      <c r="E409" s="27" t="s">
        <v>18</v>
      </c>
      <c r="F409" s="23" t="s">
        <v>19</v>
      </c>
      <c r="G409" s="22" t="s">
        <v>20</v>
      </c>
      <c r="H409" s="25">
        <v>45689</v>
      </c>
      <c r="I409" s="21">
        <v>2</v>
      </c>
      <c r="J409" s="29">
        <v>600</v>
      </c>
      <c r="K409" s="35" t="s">
        <v>23</v>
      </c>
      <c r="L409" s="51"/>
    </row>
    <row r="410" s="7" customFormat="1" ht="34" customHeight="1" spans="1:12">
      <c r="A410" s="21">
        <v>406</v>
      </c>
      <c r="B410" s="22" t="s">
        <v>485</v>
      </c>
      <c r="C410" s="22" t="s">
        <v>522</v>
      </c>
      <c r="D410" s="22" t="s">
        <v>539</v>
      </c>
      <c r="E410" s="27" t="s">
        <v>18</v>
      </c>
      <c r="F410" s="23" t="s">
        <v>19</v>
      </c>
      <c r="G410" s="22" t="s">
        <v>20</v>
      </c>
      <c r="H410" s="26">
        <v>45658</v>
      </c>
      <c r="I410" s="21">
        <v>1</v>
      </c>
      <c r="J410" s="29">
        <v>600</v>
      </c>
      <c r="K410" s="35" t="s">
        <v>23</v>
      </c>
      <c r="L410" s="51"/>
    </row>
    <row r="411" s="7" customFormat="1" ht="34" customHeight="1" spans="1:12">
      <c r="A411" s="21">
        <v>407</v>
      </c>
      <c r="B411" s="22" t="s">
        <v>485</v>
      </c>
      <c r="C411" s="22" t="s">
        <v>522</v>
      </c>
      <c r="D411" s="22" t="s">
        <v>540</v>
      </c>
      <c r="E411" s="27" t="s">
        <v>18</v>
      </c>
      <c r="F411" s="23" t="s">
        <v>19</v>
      </c>
      <c r="G411" s="22" t="s">
        <v>20</v>
      </c>
      <c r="H411" s="26">
        <v>45748</v>
      </c>
      <c r="I411" s="21">
        <v>4</v>
      </c>
      <c r="J411" s="29">
        <v>600</v>
      </c>
      <c r="K411" s="35" t="s">
        <v>23</v>
      </c>
      <c r="L411" s="51"/>
    </row>
    <row r="412" s="7" customFormat="1" ht="34" customHeight="1" spans="1:12">
      <c r="A412" s="21">
        <v>408</v>
      </c>
      <c r="B412" s="22" t="s">
        <v>485</v>
      </c>
      <c r="C412" s="22" t="s">
        <v>522</v>
      </c>
      <c r="D412" s="22" t="s">
        <v>541</v>
      </c>
      <c r="E412" s="27" t="s">
        <v>18</v>
      </c>
      <c r="F412" s="23" t="s">
        <v>19</v>
      </c>
      <c r="G412" s="22" t="s">
        <v>20</v>
      </c>
      <c r="H412" s="26">
        <v>45689</v>
      </c>
      <c r="I412" s="21">
        <v>2</v>
      </c>
      <c r="J412" s="29">
        <v>600</v>
      </c>
      <c r="K412" s="35" t="s">
        <v>23</v>
      </c>
      <c r="L412" s="51"/>
    </row>
    <row r="413" s="7" customFormat="1" ht="34" customHeight="1" spans="1:12">
      <c r="A413" s="21">
        <v>409</v>
      </c>
      <c r="B413" s="22" t="s">
        <v>485</v>
      </c>
      <c r="C413" s="22" t="s">
        <v>522</v>
      </c>
      <c r="D413" s="22" t="s">
        <v>542</v>
      </c>
      <c r="E413" s="27" t="s">
        <v>18</v>
      </c>
      <c r="F413" s="23" t="s">
        <v>19</v>
      </c>
      <c r="G413" s="22" t="s">
        <v>20</v>
      </c>
      <c r="H413" s="26">
        <v>45689</v>
      </c>
      <c r="I413" s="21">
        <v>2</v>
      </c>
      <c r="J413" s="29">
        <v>600</v>
      </c>
      <c r="K413" s="35" t="s">
        <v>23</v>
      </c>
      <c r="L413" s="51"/>
    </row>
    <row r="414" s="7" customFormat="1" ht="34" customHeight="1" spans="1:12">
      <c r="A414" s="21">
        <v>410</v>
      </c>
      <c r="B414" s="22" t="s">
        <v>485</v>
      </c>
      <c r="C414" s="22" t="s">
        <v>522</v>
      </c>
      <c r="D414" s="22" t="s">
        <v>543</v>
      </c>
      <c r="E414" s="27" t="s">
        <v>18</v>
      </c>
      <c r="F414" s="23" t="s">
        <v>19</v>
      </c>
      <c r="G414" s="22" t="s">
        <v>20</v>
      </c>
      <c r="H414" s="26">
        <v>45689</v>
      </c>
      <c r="I414" s="21">
        <v>2</v>
      </c>
      <c r="J414" s="29">
        <v>600</v>
      </c>
      <c r="K414" s="35" t="s">
        <v>23</v>
      </c>
      <c r="L414" s="51"/>
    </row>
    <row r="415" s="7" customFormat="1" ht="34" customHeight="1" spans="1:12">
      <c r="A415" s="21">
        <v>411</v>
      </c>
      <c r="B415" s="22" t="s">
        <v>485</v>
      </c>
      <c r="C415" s="22" t="s">
        <v>522</v>
      </c>
      <c r="D415" s="22" t="s">
        <v>544</v>
      </c>
      <c r="E415" s="27" t="s">
        <v>18</v>
      </c>
      <c r="F415" s="23" t="s">
        <v>19</v>
      </c>
      <c r="G415" s="22" t="s">
        <v>20</v>
      </c>
      <c r="H415" s="26">
        <v>45689</v>
      </c>
      <c r="I415" s="21">
        <v>2</v>
      </c>
      <c r="J415" s="29">
        <v>600</v>
      </c>
      <c r="K415" s="35" t="s">
        <v>23</v>
      </c>
      <c r="L415" s="51"/>
    </row>
    <row r="416" s="7" customFormat="1" ht="34" customHeight="1" spans="1:12">
      <c r="A416" s="21">
        <v>412</v>
      </c>
      <c r="B416" s="22" t="s">
        <v>485</v>
      </c>
      <c r="C416" s="22" t="s">
        <v>522</v>
      </c>
      <c r="D416" s="22" t="s">
        <v>545</v>
      </c>
      <c r="E416" s="27" t="s">
        <v>18</v>
      </c>
      <c r="F416" s="23" t="s">
        <v>19</v>
      </c>
      <c r="G416" s="22" t="s">
        <v>20</v>
      </c>
      <c r="H416" s="26">
        <v>45689</v>
      </c>
      <c r="I416" s="21">
        <v>2</v>
      </c>
      <c r="J416" s="29">
        <v>600</v>
      </c>
      <c r="K416" s="35" t="s">
        <v>23</v>
      </c>
      <c r="L416" s="51"/>
    </row>
    <row r="417" s="7" customFormat="1" ht="34" customHeight="1" spans="1:12">
      <c r="A417" s="21">
        <v>413</v>
      </c>
      <c r="B417" s="22" t="s">
        <v>485</v>
      </c>
      <c r="C417" s="22" t="s">
        <v>522</v>
      </c>
      <c r="D417" s="22" t="s">
        <v>546</v>
      </c>
      <c r="E417" s="27" t="s">
        <v>18</v>
      </c>
      <c r="F417" s="23" t="s">
        <v>19</v>
      </c>
      <c r="G417" s="22" t="s">
        <v>20</v>
      </c>
      <c r="H417" s="26">
        <v>45689</v>
      </c>
      <c r="I417" s="21">
        <v>2</v>
      </c>
      <c r="J417" s="29">
        <v>600</v>
      </c>
      <c r="K417" s="35" t="s">
        <v>23</v>
      </c>
      <c r="L417" s="51"/>
    </row>
    <row r="418" s="7" customFormat="1" ht="34" customHeight="1" spans="1:12">
      <c r="A418" s="21">
        <v>414</v>
      </c>
      <c r="B418" s="22" t="s">
        <v>485</v>
      </c>
      <c r="C418" s="22" t="s">
        <v>522</v>
      </c>
      <c r="D418" s="22" t="s">
        <v>547</v>
      </c>
      <c r="E418" s="27" t="s">
        <v>18</v>
      </c>
      <c r="F418" s="23" t="s">
        <v>19</v>
      </c>
      <c r="G418" s="22" t="s">
        <v>20</v>
      </c>
      <c r="H418" s="26">
        <v>45689</v>
      </c>
      <c r="I418" s="21">
        <v>2</v>
      </c>
      <c r="J418" s="29">
        <v>600</v>
      </c>
      <c r="K418" s="35" t="s">
        <v>23</v>
      </c>
      <c r="L418" s="51"/>
    </row>
    <row r="419" s="7" customFormat="1" ht="34" customHeight="1" spans="1:12">
      <c r="A419" s="21">
        <v>415</v>
      </c>
      <c r="B419" s="22" t="s">
        <v>485</v>
      </c>
      <c r="C419" s="22" t="s">
        <v>522</v>
      </c>
      <c r="D419" s="22" t="s">
        <v>548</v>
      </c>
      <c r="E419" s="27" t="s">
        <v>18</v>
      </c>
      <c r="F419" s="23" t="s">
        <v>19</v>
      </c>
      <c r="G419" s="22" t="s">
        <v>20</v>
      </c>
      <c r="H419" s="26">
        <v>45689</v>
      </c>
      <c r="I419" s="21">
        <v>2</v>
      </c>
      <c r="J419" s="29">
        <v>600</v>
      </c>
      <c r="K419" s="35" t="s">
        <v>23</v>
      </c>
      <c r="L419" s="51"/>
    </row>
    <row r="420" s="7" customFormat="1" ht="34" customHeight="1" spans="1:12">
      <c r="A420" s="21">
        <v>416</v>
      </c>
      <c r="B420" s="22" t="s">
        <v>485</v>
      </c>
      <c r="C420" s="22" t="s">
        <v>522</v>
      </c>
      <c r="D420" s="22" t="s">
        <v>549</v>
      </c>
      <c r="E420" s="27" t="s">
        <v>18</v>
      </c>
      <c r="F420" s="23" t="s">
        <v>19</v>
      </c>
      <c r="G420" s="23" t="s">
        <v>63</v>
      </c>
      <c r="H420" s="26">
        <v>45717</v>
      </c>
      <c r="I420" s="21">
        <v>3</v>
      </c>
      <c r="J420" s="21">
        <v>800</v>
      </c>
      <c r="K420" s="35" t="s">
        <v>23</v>
      </c>
      <c r="L420" s="51"/>
    </row>
    <row r="421" s="7" customFormat="1" ht="34" customHeight="1" spans="1:12">
      <c r="A421" s="21">
        <v>417</v>
      </c>
      <c r="B421" s="22" t="s">
        <v>485</v>
      </c>
      <c r="C421" s="22" t="s">
        <v>522</v>
      </c>
      <c r="D421" s="22" t="s">
        <v>550</v>
      </c>
      <c r="E421" s="27" t="s">
        <v>18</v>
      </c>
      <c r="F421" s="23" t="s">
        <v>19</v>
      </c>
      <c r="G421" s="22" t="s">
        <v>20</v>
      </c>
      <c r="H421" s="26">
        <v>45689</v>
      </c>
      <c r="I421" s="21">
        <v>2</v>
      </c>
      <c r="J421" s="29">
        <v>600</v>
      </c>
      <c r="K421" s="35" t="s">
        <v>23</v>
      </c>
      <c r="L421" s="51"/>
    </row>
    <row r="422" s="7" customFormat="1" ht="34" customHeight="1" spans="1:12">
      <c r="A422" s="21">
        <v>418</v>
      </c>
      <c r="B422" s="22" t="s">
        <v>485</v>
      </c>
      <c r="C422" s="22" t="s">
        <v>522</v>
      </c>
      <c r="D422" s="22" t="s">
        <v>551</v>
      </c>
      <c r="E422" s="27" t="s">
        <v>18</v>
      </c>
      <c r="F422" s="23" t="s">
        <v>19</v>
      </c>
      <c r="G422" s="22" t="s">
        <v>20</v>
      </c>
      <c r="H422" s="26">
        <v>45658</v>
      </c>
      <c r="I422" s="21">
        <v>1</v>
      </c>
      <c r="J422" s="29">
        <v>600</v>
      </c>
      <c r="K422" s="35" t="s">
        <v>23</v>
      </c>
      <c r="L422" s="51"/>
    </row>
    <row r="423" s="7" customFormat="1" ht="34" customHeight="1" spans="1:12">
      <c r="A423" s="21">
        <v>419</v>
      </c>
      <c r="B423" s="22" t="s">
        <v>485</v>
      </c>
      <c r="C423" s="22" t="s">
        <v>522</v>
      </c>
      <c r="D423" s="23" t="s">
        <v>552</v>
      </c>
      <c r="E423" s="27" t="s">
        <v>18</v>
      </c>
      <c r="F423" s="23" t="s">
        <v>19</v>
      </c>
      <c r="G423" s="22" t="s">
        <v>20</v>
      </c>
      <c r="H423" s="26">
        <v>45689</v>
      </c>
      <c r="I423" s="21">
        <v>2</v>
      </c>
      <c r="J423" s="29">
        <v>600</v>
      </c>
      <c r="K423" s="35" t="s">
        <v>23</v>
      </c>
      <c r="L423" s="51"/>
    </row>
    <row r="424" s="7" customFormat="1" ht="34" customHeight="1" spans="1:12">
      <c r="A424" s="21">
        <v>420</v>
      </c>
      <c r="B424" s="22" t="s">
        <v>485</v>
      </c>
      <c r="C424" s="22" t="s">
        <v>522</v>
      </c>
      <c r="D424" s="22" t="s">
        <v>553</v>
      </c>
      <c r="E424" s="27" t="s">
        <v>18</v>
      </c>
      <c r="F424" s="23" t="s">
        <v>19</v>
      </c>
      <c r="G424" s="22" t="s">
        <v>20</v>
      </c>
      <c r="H424" s="26">
        <v>45717</v>
      </c>
      <c r="I424" s="21">
        <v>3</v>
      </c>
      <c r="J424" s="29">
        <v>600</v>
      </c>
      <c r="K424" s="35" t="s">
        <v>23</v>
      </c>
      <c r="L424" s="51"/>
    </row>
    <row r="425" s="7" customFormat="1" ht="34" customHeight="1" spans="1:12">
      <c r="A425" s="21">
        <v>421</v>
      </c>
      <c r="B425" s="22" t="s">
        <v>485</v>
      </c>
      <c r="C425" s="22" t="s">
        <v>522</v>
      </c>
      <c r="D425" s="22" t="s">
        <v>554</v>
      </c>
      <c r="E425" s="27" t="s">
        <v>18</v>
      </c>
      <c r="F425" s="23" t="s">
        <v>19</v>
      </c>
      <c r="G425" s="22" t="s">
        <v>28</v>
      </c>
      <c r="H425" s="26">
        <v>45689</v>
      </c>
      <c r="I425" s="21">
        <v>2</v>
      </c>
      <c r="J425" s="21">
        <v>800</v>
      </c>
      <c r="K425" s="35" t="s">
        <v>23</v>
      </c>
      <c r="L425" s="51"/>
    </row>
    <row r="426" s="7" customFormat="1" ht="34" customHeight="1" spans="1:12">
      <c r="A426" s="21">
        <v>422</v>
      </c>
      <c r="B426" s="22" t="s">
        <v>485</v>
      </c>
      <c r="C426" s="22" t="s">
        <v>522</v>
      </c>
      <c r="D426" s="23" t="s">
        <v>555</v>
      </c>
      <c r="E426" s="27" t="s">
        <v>18</v>
      </c>
      <c r="F426" s="23" t="s">
        <v>19</v>
      </c>
      <c r="G426" s="23" t="s">
        <v>20</v>
      </c>
      <c r="H426" s="26">
        <v>45718</v>
      </c>
      <c r="I426" s="21">
        <v>3</v>
      </c>
      <c r="J426" s="29">
        <v>600</v>
      </c>
      <c r="K426" s="35" t="s">
        <v>23</v>
      </c>
      <c r="L426" s="51"/>
    </row>
    <row r="427" s="7" customFormat="1" ht="34" customHeight="1" spans="1:12">
      <c r="A427" s="21">
        <v>423</v>
      </c>
      <c r="B427" s="22" t="s">
        <v>485</v>
      </c>
      <c r="C427" s="22" t="s">
        <v>522</v>
      </c>
      <c r="D427" s="22" t="s">
        <v>556</v>
      </c>
      <c r="E427" s="27" t="s">
        <v>18</v>
      </c>
      <c r="F427" s="23" t="s">
        <v>19</v>
      </c>
      <c r="G427" s="22" t="s">
        <v>28</v>
      </c>
      <c r="H427" s="26">
        <v>45689</v>
      </c>
      <c r="I427" s="21">
        <v>2</v>
      </c>
      <c r="J427" s="21">
        <v>800</v>
      </c>
      <c r="K427" s="35" t="s">
        <v>23</v>
      </c>
      <c r="L427" s="51"/>
    </row>
    <row r="428" s="7" customFormat="1" ht="34" customHeight="1" spans="1:12">
      <c r="A428" s="21">
        <v>424</v>
      </c>
      <c r="B428" s="22" t="s">
        <v>485</v>
      </c>
      <c r="C428" s="22" t="s">
        <v>522</v>
      </c>
      <c r="D428" s="22" t="s">
        <v>557</v>
      </c>
      <c r="E428" s="27" t="s">
        <v>18</v>
      </c>
      <c r="F428" s="23" t="s">
        <v>19</v>
      </c>
      <c r="G428" s="22" t="s">
        <v>28</v>
      </c>
      <c r="H428" s="26">
        <v>45689</v>
      </c>
      <c r="I428" s="21">
        <v>2</v>
      </c>
      <c r="J428" s="21">
        <v>800</v>
      </c>
      <c r="K428" s="35" t="s">
        <v>23</v>
      </c>
      <c r="L428" s="51"/>
    </row>
    <row r="429" s="7" customFormat="1" ht="34" customHeight="1" spans="1:12">
      <c r="A429" s="21">
        <v>425</v>
      </c>
      <c r="B429" s="22" t="s">
        <v>485</v>
      </c>
      <c r="C429" s="22" t="s">
        <v>522</v>
      </c>
      <c r="D429" s="22" t="s">
        <v>558</v>
      </c>
      <c r="E429" s="27" t="s">
        <v>18</v>
      </c>
      <c r="F429" s="23" t="s">
        <v>19</v>
      </c>
      <c r="G429" s="22" t="s">
        <v>28</v>
      </c>
      <c r="H429" s="26">
        <v>45689</v>
      </c>
      <c r="I429" s="21">
        <v>2</v>
      </c>
      <c r="J429" s="21">
        <v>800</v>
      </c>
      <c r="K429" s="35" t="s">
        <v>23</v>
      </c>
      <c r="L429" s="51"/>
    </row>
    <row r="430" s="7" customFormat="1" ht="34" customHeight="1" spans="1:12">
      <c r="A430" s="21">
        <v>426</v>
      </c>
      <c r="B430" s="22" t="s">
        <v>485</v>
      </c>
      <c r="C430" s="22" t="s">
        <v>522</v>
      </c>
      <c r="D430" s="22" t="s">
        <v>559</v>
      </c>
      <c r="E430" s="24" t="s">
        <v>18</v>
      </c>
      <c r="F430" s="23" t="s">
        <v>19</v>
      </c>
      <c r="G430" s="23" t="s">
        <v>359</v>
      </c>
      <c r="H430" s="25">
        <v>45689</v>
      </c>
      <c r="I430" s="23">
        <v>2</v>
      </c>
      <c r="J430" s="23">
        <v>800</v>
      </c>
      <c r="K430" s="35" t="s">
        <v>23</v>
      </c>
      <c r="L430" s="51"/>
    </row>
    <row r="431" s="7" customFormat="1" ht="34" customHeight="1" spans="1:12">
      <c r="A431" s="21">
        <v>427</v>
      </c>
      <c r="B431" s="22" t="s">
        <v>485</v>
      </c>
      <c r="C431" s="22" t="s">
        <v>522</v>
      </c>
      <c r="D431" s="22" t="s">
        <v>560</v>
      </c>
      <c r="E431" s="27" t="s">
        <v>18</v>
      </c>
      <c r="F431" s="23" t="s">
        <v>19</v>
      </c>
      <c r="G431" s="22" t="s">
        <v>20</v>
      </c>
      <c r="H431" s="26">
        <v>45689</v>
      </c>
      <c r="I431" s="21">
        <v>2</v>
      </c>
      <c r="J431" s="29">
        <v>600</v>
      </c>
      <c r="K431" s="35" t="s">
        <v>23</v>
      </c>
      <c r="L431" s="51"/>
    </row>
    <row r="432" s="7" customFormat="1" ht="34" customHeight="1" spans="1:12">
      <c r="A432" s="21">
        <v>428</v>
      </c>
      <c r="B432" s="22" t="s">
        <v>485</v>
      </c>
      <c r="C432" s="22" t="s">
        <v>522</v>
      </c>
      <c r="D432" s="22" t="s">
        <v>561</v>
      </c>
      <c r="E432" s="27" t="s">
        <v>18</v>
      </c>
      <c r="F432" s="23" t="s">
        <v>19</v>
      </c>
      <c r="G432" s="22" t="s">
        <v>20</v>
      </c>
      <c r="H432" s="26">
        <v>45689</v>
      </c>
      <c r="I432" s="21">
        <v>2</v>
      </c>
      <c r="J432" s="29">
        <v>600</v>
      </c>
      <c r="K432" s="35" t="s">
        <v>23</v>
      </c>
      <c r="L432" s="51"/>
    </row>
    <row r="433" s="7" customFormat="1" ht="34" customHeight="1" spans="1:12">
      <c r="A433" s="21">
        <v>429</v>
      </c>
      <c r="B433" s="22" t="s">
        <v>485</v>
      </c>
      <c r="C433" s="22" t="s">
        <v>522</v>
      </c>
      <c r="D433" s="22" t="s">
        <v>562</v>
      </c>
      <c r="E433" s="27" t="s">
        <v>18</v>
      </c>
      <c r="F433" s="23" t="s">
        <v>19</v>
      </c>
      <c r="G433" s="22" t="s">
        <v>20</v>
      </c>
      <c r="H433" s="26">
        <v>45689</v>
      </c>
      <c r="I433" s="21">
        <v>2</v>
      </c>
      <c r="J433" s="29">
        <v>600</v>
      </c>
      <c r="K433" s="35" t="s">
        <v>23</v>
      </c>
      <c r="L433" s="51"/>
    </row>
    <row r="434" s="7" customFormat="1" ht="34" customHeight="1" spans="1:12">
      <c r="A434" s="21">
        <v>430</v>
      </c>
      <c r="B434" s="22" t="s">
        <v>485</v>
      </c>
      <c r="C434" s="22" t="s">
        <v>522</v>
      </c>
      <c r="D434" s="22" t="s">
        <v>563</v>
      </c>
      <c r="E434" s="27" t="s">
        <v>18</v>
      </c>
      <c r="F434" s="23" t="s">
        <v>19</v>
      </c>
      <c r="G434" s="22" t="s">
        <v>20</v>
      </c>
      <c r="H434" s="26">
        <v>45689</v>
      </c>
      <c r="I434" s="21">
        <v>2</v>
      </c>
      <c r="J434" s="29">
        <v>600</v>
      </c>
      <c r="K434" s="35" t="s">
        <v>23</v>
      </c>
      <c r="L434" s="51"/>
    </row>
    <row r="435" s="7" customFormat="1" ht="34" customHeight="1" spans="1:12">
      <c r="A435" s="21">
        <v>431</v>
      </c>
      <c r="B435" s="22" t="s">
        <v>485</v>
      </c>
      <c r="C435" s="22" t="s">
        <v>522</v>
      </c>
      <c r="D435" s="22" t="s">
        <v>564</v>
      </c>
      <c r="E435" s="27" t="s">
        <v>18</v>
      </c>
      <c r="F435" s="23" t="s">
        <v>19</v>
      </c>
      <c r="G435" s="23" t="s">
        <v>20</v>
      </c>
      <c r="H435" s="26">
        <v>45689</v>
      </c>
      <c r="I435" s="21">
        <v>2</v>
      </c>
      <c r="J435" s="29">
        <v>600</v>
      </c>
      <c r="K435" s="35" t="s">
        <v>23</v>
      </c>
      <c r="L435" s="51"/>
    </row>
    <row r="436" s="7" customFormat="1" ht="34" customHeight="1" spans="1:12">
      <c r="A436" s="21">
        <v>432</v>
      </c>
      <c r="B436" s="22" t="s">
        <v>485</v>
      </c>
      <c r="C436" s="22" t="s">
        <v>522</v>
      </c>
      <c r="D436" s="22" t="s">
        <v>565</v>
      </c>
      <c r="E436" s="27" t="s">
        <v>18</v>
      </c>
      <c r="F436" s="23" t="s">
        <v>19</v>
      </c>
      <c r="G436" s="22" t="s">
        <v>20</v>
      </c>
      <c r="H436" s="26">
        <v>45689</v>
      </c>
      <c r="I436" s="21">
        <v>2</v>
      </c>
      <c r="J436" s="29">
        <v>600</v>
      </c>
      <c r="K436" s="35" t="s">
        <v>23</v>
      </c>
      <c r="L436" s="51"/>
    </row>
    <row r="437" s="7" customFormat="1" ht="34" customHeight="1" spans="1:12">
      <c r="A437" s="21">
        <v>433</v>
      </c>
      <c r="B437" s="22" t="s">
        <v>485</v>
      </c>
      <c r="C437" s="22" t="s">
        <v>522</v>
      </c>
      <c r="D437" s="22" t="s">
        <v>566</v>
      </c>
      <c r="E437" s="27" t="s">
        <v>18</v>
      </c>
      <c r="F437" s="23" t="s">
        <v>19</v>
      </c>
      <c r="G437" s="22" t="s">
        <v>20</v>
      </c>
      <c r="H437" s="26">
        <v>45689</v>
      </c>
      <c r="I437" s="21">
        <v>3</v>
      </c>
      <c r="J437" s="29">
        <v>600</v>
      </c>
      <c r="K437" s="35" t="s">
        <v>23</v>
      </c>
      <c r="L437" s="51"/>
    </row>
    <row r="438" s="7" customFormat="1" ht="34" customHeight="1" spans="1:12">
      <c r="A438" s="21">
        <v>434</v>
      </c>
      <c r="B438" s="22" t="s">
        <v>485</v>
      </c>
      <c r="C438" s="22" t="s">
        <v>522</v>
      </c>
      <c r="D438" s="22" t="s">
        <v>567</v>
      </c>
      <c r="E438" s="27" t="s">
        <v>18</v>
      </c>
      <c r="F438" s="23" t="s">
        <v>19</v>
      </c>
      <c r="G438" s="22" t="s">
        <v>20</v>
      </c>
      <c r="H438" s="26">
        <v>45689</v>
      </c>
      <c r="I438" s="21">
        <v>3</v>
      </c>
      <c r="J438" s="29">
        <v>600</v>
      </c>
      <c r="K438" s="35" t="s">
        <v>23</v>
      </c>
      <c r="L438" s="51"/>
    </row>
    <row r="439" s="7" customFormat="1" ht="34" customHeight="1" spans="1:12">
      <c r="A439" s="21">
        <v>435</v>
      </c>
      <c r="B439" s="22" t="s">
        <v>485</v>
      </c>
      <c r="C439" s="22" t="s">
        <v>522</v>
      </c>
      <c r="D439" s="22" t="s">
        <v>568</v>
      </c>
      <c r="E439" s="27" t="s">
        <v>18</v>
      </c>
      <c r="F439" s="23" t="s">
        <v>19</v>
      </c>
      <c r="G439" s="22" t="s">
        <v>20</v>
      </c>
      <c r="H439" s="26">
        <v>45689</v>
      </c>
      <c r="I439" s="21">
        <v>2</v>
      </c>
      <c r="J439" s="29">
        <v>600</v>
      </c>
      <c r="K439" s="35" t="s">
        <v>23</v>
      </c>
      <c r="L439" s="51"/>
    </row>
    <row r="440" s="7" customFormat="1" ht="34" customHeight="1" spans="1:12">
      <c r="A440" s="21">
        <v>436</v>
      </c>
      <c r="B440" s="22" t="s">
        <v>485</v>
      </c>
      <c r="C440" s="22" t="s">
        <v>522</v>
      </c>
      <c r="D440" s="23" t="s">
        <v>569</v>
      </c>
      <c r="E440" s="27" t="s">
        <v>18</v>
      </c>
      <c r="F440" s="23" t="s">
        <v>19</v>
      </c>
      <c r="G440" s="23" t="s">
        <v>20</v>
      </c>
      <c r="H440" s="26">
        <v>45689</v>
      </c>
      <c r="I440" s="34">
        <v>2</v>
      </c>
      <c r="J440" s="29">
        <v>600</v>
      </c>
      <c r="K440" s="35" t="s">
        <v>23</v>
      </c>
      <c r="L440" s="51"/>
    </row>
    <row r="441" s="7" customFormat="1" ht="34" customHeight="1" spans="1:12">
      <c r="A441" s="21">
        <v>437</v>
      </c>
      <c r="B441" s="22" t="s">
        <v>485</v>
      </c>
      <c r="C441" s="22" t="s">
        <v>522</v>
      </c>
      <c r="D441" s="23" t="s">
        <v>570</v>
      </c>
      <c r="E441" s="27" t="s">
        <v>18</v>
      </c>
      <c r="F441" s="23" t="s">
        <v>19</v>
      </c>
      <c r="G441" s="23" t="s">
        <v>20</v>
      </c>
      <c r="H441" s="26">
        <v>45689</v>
      </c>
      <c r="I441" s="34">
        <v>2</v>
      </c>
      <c r="J441" s="29">
        <v>600</v>
      </c>
      <c r="K441" s="35" t="s">
        <v>23</v>
      </c>
      <c r="L441" s="51"/>
    </row>
    <row r="442" s="7" customFormat="1" ht="34" customHeight="1" spans="1:12">
      <c r="A442" s="21">
        <v>438</v>
      </c>
      <c r="B442" s="22" t="s">
        <v>485</v>
      </c>
      <c r="C442" s="22" t="s">
        <v>522</v>
      </c>
      <c r="D442" s="23" t="s">
        <v>571</v>
      </c>
      <c r="E442" s="27" t="s">
        <v>18</v>
      </c>
      <c r="F442" s="23" t="s">
        <v>19</v>
      </c>
      <c r="G442" s="23" t="s">
        <v>20</v>
      </c>
      <c r="H442" s="26">
        <v>45689</v>
      </c>
      <c r="I442" s="34">
        <v>2</v>
      </c>
      <c r="J442" s="29">
        <v>600</v>
      </c>
      <c r="K442" s="35" t="s">
        <v>23</v>
      </c>
      <c r="L442" s="51"/>
    </row>
    <row r="443" s="7" customFormat="1" ht="34" customHeight="1" spans="1:12">
      <c r="A443" s="21">
        <v>439</v>
      </c>
      <c r="B443" s="22" t="s">
        <v>485</v>
      </c>
      <c r="C443" s="22" t="s">
        <v>522</v>
      </c>
      <c r="D443" s="23" t="s">
        <v>572</v>
      </c>
      <c r="E443" s="27" t="s">
        <v>18</v>
      </c>
      <c r="F443" s="23" t="s">
        <v>19</v>
      </c>
      <c r="G443" s="23" t="s">
        <v>20</v>
      </c>
      <c r="H443" s="26">
        <v>45689</v>
      </c>
      <c r="I443" s="34">
        <v>2</v>
      </c>
      <c r="J443" s="29">
        <v>600</v>
      </c>
      <c r="K443" s="35" t="s">
        <v>23</v>
      </c>
      <c r="L443" s="51"/>
    </row>
    <row r="444" s="7" customFormat="1" ht="34" customHeight="1" spans="1:12">
      <c r="A444" s="21">
        <v>440</v>
      </c>
      <c r="B444" s="21" t="s">
        <v>485</v>
      </c>
      <c r="C444" s="21" t="s">
        <v>486</v>
      </c>
      <c r="D444" s="21" t="s">
        <v>573</v>
      </c>
      <c r="E444" s="27" t="s">
        <v>18</v>
      </c>
      <c r="F444" s="21" t="s">
        <v>19</v>
      </c>
      <c r="G444" s="21" t="s">
        <v>20</v>
      </c>
      <c r="H444" s="26">
        <v>45778</v>
      </c>
      <c r="I444" s="36">
        <v>5</v>
      </c>
      <c r="J444" s="29">
        <v>600</v>
      </c>
      <c r="K444" s="35" t="s">
        <v>23</v>
      </c>
      <c r="L444" s="51"/>
    </row>
    <row r="445" s="7" customFormat="1" ht="34" customHeight="1" spans="1:12">
      <c r="A445" s="21">
        <v>441</v>
      </c>
      <c r="B445" s="21" t="s">
        <v>485</v>
      </c>
      <c r="C445" s="21" t="s">
        <v>486</v>
      </c>
      <c r="D445" s="21" t="s">
        <v>574</v>
      </c>
      <c r="E445" s="27" t="s">
        <v>18</v>
      </c>
      <c r="F445" s="21" t="s">
        <v>19</v>
      </c>
      <c r="G445" s="21" t="s">
        <v>20</v>
      </c>
      <c r="H445" s="26">
        <v>45748</v>
      </c>
      <c r="I445" s="32">
        <v>4</v>
      </c>
      <c r="J445" s="29">
        <v>600</v>
      </c>
      <c r="K445" s="35" t="s">
        <v>23</v>
      </c>
      <c r="L445" s="51"/>
    </row>
    <row r="446" s="7" customFormat="1" ht="34" customHeight="1" spans="1:12">
      <c r="A446" s="21">
        <v>442</v>
      </c>
      <c r="B446" s="21" t="s">
        <v>485</v>
      </c>
      <c r="C446" s="21" t="s">
        <v>486</v>
      </c>
      <c r="D446" s="21" t="s">
        <v>575</v>
      </c>
      <c r="E446" s="27" t="s">
        <v>18</v>
      </c>
      <c r="F446" s="21" t="s">
        <v>19</v>
      </c>
      <c r="G446" s="21" t="s">
        <v>20</v>
      </c>
      <c r="H446" s="26">
        <v>45689</v>
      </c>
      <c r="I446" s="21">
        <v>2</v>
      </c>
      <c r="J446" s="29">
        <v>600</v>
      </c>
      <c r="K446" s="35" t="s">
        <v>23</v>
      </c>
      <c r="L446" s="51"/>
    </row>
    <row r="447" s="7" customFormat="1" ht="34" customHeight="1" spans="1:12">
      <c r="A447" s="21">
        <v>443</v>
      </c>
      <c r="B447" s="21" t="s">
        <v>485</v>
      </c>
      <c r="C447" s="21" t="s">
        <v>486</v>
      </c>
      <c r="D447" s="21" t="s">
        <v>576</v>
      </c>
      <c r="E447" s="27" t="s">
        <v>18</v>
      </c>
      <c r="F447" s="21" t="s">
        <v>19</v>
      </c>
      <c r="G447" s="21" t="s">
        <v>28</v>
      </c>
      <c r="H447" s="26">
        <v>45689</v>
      </c>
      <c r="I447" s="21">
        <v>2</v>
      </c>
      <c r="J447" s="21">
        <v>800</v>
      </c>
      <c r="K447" s="35" t="s">
        <v>23</v>
      </c>
      <c r="L447" s="51"/>
    </row>
    <row r="448" s="7" customFormat="1" ht="34" customHeight="1" spans="1:12">
      <c r="A448" s="21">
        <v>444</v>
      </c>
      <c r="B448" s="21" t="s">
        <v>485</v>
      </c>
      <c r="C448" s="21" t="s">
        <v>486</v>
      </c>
      <c r="D448" s="21" t="s">
        <v>577</v>
      </c>
      <c r="E448" s="27" t="s">
        <v>18</v>
      </c>
      <c r="F448" s="21" t="s">
        <v>19</v>
      </c>
      <c r="G448" s="21" t="s">
        <v>28</v>
      </c>
      <c r="H448" s="26">
        <v>45689</v>
      </c>
      <c r="I448" s="21">
        <v>2</v>
      </c>
      <c r="J448" s="21">
        <v>800</v>
      </c>
      <c r="K448" s="35" t="s">
        <v>23</v>
      </c>
      <c r="L448" s="51"/>
    </row>
    <row r="449" s="7" customFormat="1" ht="34" customHeight="1" spans="1:12">
      <c r="A449" s="21">
        <v>445</v>
      </c>
      <c r="B449" s="21" t="s">
        <v>578</v>
      </c>
      <c r="C449" s="21" t="s">
        <v>579</v>
      </c>
      <c r="D449" s="21" t="s">
        <v>580</v>
      </c>
      <c r="E449" s="27" t="s">
        <v>18</v>
      </c>
      <c r="F449" s="21" t="s">
        <v>19</v>
      </c>
      <c r="G449" s="21" t="s">
        <v>20</v>
      </c>
      <c r="H449" s="26">
        <v>45717</v>
      </c>
      <c r="I449" s="21" t="s">
        <v>581</v>
      </c>
      <c r="J449" s="21">
        <f>IF(F449="是",VLOOKUP(G449,[33]Sheet2!A:C,3,FALSE),VLOOKUP(G449,[33]Sheet2!A:B,2,FALSE))</f>
        <v>600</v>
      </c>
      <c r="K449" s="35" t="s">
        <v>23</v>
      </c>
      <c r="L449" s="51"/>
    </row>
    <row r="450" s="7" customFormat="1" ht="34" customHeight="1" spans="1:12">
      <c r="A450" s="21">
        <v>446</v>
      </c>
      <c r="B450" s="21" t="s">
        <v>578</v>
      </c>
      <c r="C450" s="21" t="s">
        <v>582</v>
      </c>
      <c r="D450" s="21" t="s">
        <v>583</v>
      </c>
      <c r="E450" s="27" t="s">
        <v>18</v>
      </c>
      <c r="F450" s="21" t="s">
        <v>19</v>
      </c>
      <c r="G450" s="21" t="s">
        <v>20</v>
      </c>
      <c r="H450" s="26">
        <v>45689</v>
      </c>
      <c r="I450" s="21" t="s">
        <v>26</v>
      </c>
      <c r="J450" s="21">
        <f>IF(F450="是",VLOOKUP(G450,[33]Sheet2!A:C,3,FALSE),VLOOKUP(G450,[33]Sheet2!A:B,2,FALSE))</f>
        <v>600</v>
      </c>
      <c r="K450" s="35" t="s">
        <v>23</v>
      </c>
      <c r="L450" s="51"/>
    </row>
    <row r="451" s="7" customFormat="1" ht="34" customHeight="1" spans="1:12">
      <c r="A451" s="21">
        <v>447</v>
      </c>
      <c r="B451" s="21" t="s">
        <v>578</v>
      </c>
      <c r="C451" s="21" t="s">
        <v>584</v>
      </c>
      <c r="D451" s="21" t="s">
        <v>585</v>
      </c>
      <c r="E451" s="27" t="s">
        <v>18</v>
      </c>
      <c r="F451" s="21" t="s">
        <v>19</v>
      </c>
      <c r="G451" s="21" t="s">
        <v>28</v>
      </c>
      <c r="H451" s="26">
        <v>45778</v>
      </c>
      <c r="I451" s="21" t="s">
        <v>22</v>
      </c>
      <c r="J451" s="21">
        <f>IF(F451="是",VLOOKUP(G451,[33]Sheet2!A:C,3,FALSE),VLOOKUP(G451,[33]Sheet2!A:B,2,FALSE))</f>
        <v>800</v>
      </c>
      <c r="K451" s="35" t="s">
        <v>23</v>
      </c>
      <c r="L451" s="51"/>
    </row>
    <row r="452" s="7" customFormat="1" ht="34" customHeight="1" spans="1:12">
      <c r="A452" s="21">
        <v>448</v>
      </c>
      <c r="B452" s="21" t="s">
        <v>578</v>
      </c>
      <c r="C452" s="21" t="s">
        <v>582</v>
      </c>
      <c r="D452" s="21" t="s">
        <v>586</v>
      </c>
      <c r="E452" s="27" t="s">
        <v>18</v>
      </c>
      <c r="F452" s="21" t="s">
        <v>19</v>
      </c>
      <c r="G452" s="21" t="s">
        <v>28</v>
      </c>
      <c r="H452" s="26">
        <v>45778</v>
      </c>
      <c r="I452" s="21" t="s">
        <v>22</v>
      </c>
      <c r="J452" s="21">
        <f>IF(F452="是",VLOOKUP(G452,[33]Sheet2!A:C,3,FALSE),VLOOKUP(G452,[33]Sheet2!A:B,2,FALSE))</f>
        <v>800</v>
      </c>
      <c r="K452" s="35" t="s">
        <v>23</v>
      </c>
      <c r="L452" s="51"/>
    </row>
    <row r="453" s="7" customFormat="1" ht="34" customHeight="1" spans="1:12">
      <c r="A453" s="21">
        <v>449</v>
      </c>
      <c r="B453" s="21" t="s">
        <v>578</v>
      </c>
      <c r="C453" s="21" t="s">
        <v>587</v>
      </c>
      <c r="D453" s="21" t="s">
        <v>588</v>
      </c>
      <c r="E453" s="27" t="s">
        <v>18</v>
      </c>
      <c r="F453" s="21" t="s">
        <v>19</v>
      </c>
      <c r="G453" s="21" t="s">
        <v>20</v>
      </c>
      <c r="H453" s="26">
        <v>45658</v>
      </c>
      <c r="I453" s="21" t="s">
        <v>589</v>
      </c>
      <c r="J453" s="21">
        <f>IF(F453="是",VLOOKUP(G453,[33]Sheet2!A:C,3,FALSE),VLOOKUP(G453,[33]Sheet2!A:B,2,FALSE))</f>
        <v>600</v>
      </c>
      <c r="K453" s="35" t="s">
        <v>23</v>
      </c>
      <c r="L453" s="51"/>
    </row>
    <row r="454" s="7" customFormat="1" ht="34" customHeight="1" spans="1:12">
      <c r="A454" s="21">
        <v>450</v>
      </c>
      <c r="B454" s="21" t="s">
        <v>578</v>
      </c>
      <c r="C454" s="21" t="s">
        <v>587</v>
      </c>
      <c r="D454" s="21" t="s">
        <v>590</v>
      </c>
      <c r="E454" s="27" t="s">
        <v>18</v>
      </c>
      <c r="F454" s="21" t="s">
        <v>19</v>
      </c>
      <c r="G454" s="21" t="s">
        <v>20</v>
      </c>
      <c r="H454" s="26">
        <v>45658</v>
      </c>
      <c r="I454" s="21" t="s">
        <v>591</v>
      </c>
      <c r="J454" s="21">
        <f>IF(F454="是",VLOOKUP(G454,[33]Sheet2!A:C,3,FALSE),VLOOKUP(G454,[33]Sheet2!A:B,2,FALSE))</f>
        <v>600</v>
      </c>
      <c r="K454" s="35" t="s">
        <v>23</v>
      </c>
      <c r="L454" s="51"/>
    </row>
    <row r="455" s="7" customFormat="1" ht="34" customHeight="1" spans="1:12">
      <c r="A455" s="21">
        <v>451</v>
      </c>
      <c r="B455" s="23" t="s">
        <v>578</v>
      </c>
      <c r="C455" s="23" t="s">
        <v>587</v>
      </c>
      <c r="D455" s="23" t="s">
        <v>592</v>
      </c>
      <c r="E455" s="24" t="s">
        <v>18</v>
      </c>
      <c r="F455" s="23" t="s">
        <v>19</v>
      </c>
      <c r="G455" s="23" t="s">
        <v>20</v>
      </c>
      <c r="H455" s="25">
        <v>45689</v>
      </c>
      <c r="I455" s="23" t="s">
        <v>26</v>
      </c>
      <c r="J455" s="23">
        <f>IF(F455="是",VLOOKUP(G455,[33]Sheet2!A:C,3,FALSE),VLOOKUP(G455,[33]Sheet2!A:B,2,FALSE))</f>
        <v>600</v>
      </c>
      <c r="K455" s="35" t="s">
        <v>23</v>
      </c>
      <c r="L455" s="51"/>
    </row>
    <row r="456" ht="63" customHeight="1" spans="1:12">
      <c r="A456" s="21" t="s">
        <v>593</v>
      </c>
      <c r="B456" s="21"/>
      <c r="C456" s="21"/>
      <c r="D456" s="21"/>
      <c r="E456" s="21"/>
      <c r="F456" s="21"/>
      <c r="G456" s="21"/>
      <c r="H456" s="21"/>
      <c r="I456" s="21"/>
      <c r="J456" s="21">
        <f>SUM(J5:J455)</f>
        <v>289800</v>
      </c>
      <c r="K456" s="35"/>
      <c r="L456" s="35"/>
    </row>
    <row r="457" ht="90" customHeight="1" spans="1:12">
      <c r="A457" s="52"/>
      <c r="B457" s="53"/>
      <c r="C457" s="54"/>
      <c r="D457" s="54"/>
      <c r="E457" s="54"/>
      <c r="F457" s="54"/>
      <c r="G457" s="54"/>
      <c r="H457" s="54"/>
      <c r="I457" s="54"/>
      <c r="J457" s="54"/>
      <c r="K457" s="54"/>
      <c r="L457" s="54"/>
    </row>
  </sheetData>
  <autoFilter ref="A4:K457">
    <extLst/>
  </autoFilter>
  <mergeCells count="4">
    <mergeCell ref="A2:L2"/>
    <mergeCell ref="A3:L3"/>
    <mergeCell ref="A456:I456"/>
    <mergeCell ref="K456:L456"/>
  </mergeCells>
  <conditionalFormatting sqref="D103">
    <cfRule type="duplicateValues" dxfId="0" priority="15"/>
  </conditionalFormatting>
  <conditionalFormatting sqref="D169">
    <cfRule type="duplicateValues" dxfId="0" priority="11"/>
  </conditionalFormatting>
  <conditionalFormatting sqref="D179">
    <cfRule type="duplicateValues" dxfId="0" priority="9"/>
  </conditionalFormatting>
  <conditionalFormatting sqref="D187">
    <cfRule type="duplicateValues" dxfId="0" priority="8"/>
  </conditionalFormatting>
  <conditionalFormatting sqref="D296">
    <cfRule type="duplicateValues" dxfId="1" priority="5"/>
  </conditionalFormatting>
  <conditionalFormatting sqref="D93:D99">
    <cfRule type="duplicateValues" dxfId="0" priority="16"/>
  </conditionalFormatting>
  <conditionalFormatting sqref="D176:D178">
    <cfRule type="duplicateValues" dxfId="0" priority="10"/>
  </conditionalFormatting>
  <conditionalFormatting sqref="D438:D439">
    <cfRule type="duplicateValues" dxfId="1" priority="1"/>
    <cfRule type="duplicateValues" dxfId="1" priority="2"/>
  </conditionalFormatting>
  <conditionalFormatting sqref="D364:D437 D440:D448">
    <cfRule type="duplicateValues" dxfId="1" priority="3"/>
    <cfRule type="duplicateValues" dxfId="1" priority="4"/>
  </conditionalFormatting>
  <dataValidations count="14">
    <dataValidation type="list" allowBlank="1" showInputMessage="1" sqref="E14 E31 E58 E66 E112 E255 E276 E296 E317 E340 E352 E364 E5:E13 E15:E19 E21:E26 E45:E47 E79:E94 E102:E109 E123:E125 E126:E127 E129:E136 E230:E232 E238:E240 E344:E349 E350:E351 E371:E372 E373:E378 E379:E381">
      <formula1>"脱贫户,脱贫不稳定户,边缘易致贫户,突发严重困难户"</formula1>
    </dataValidation>
    <dataValidation type="list" allowBlank="1" showInputMessage="1" showErrorMessage="1" sqref="E69">
      <formula1>"脱贫劳动力,脱贫不稳定户,边缘易致贫户,突发严重困难户,脱贫户"</formula1>
    </dataValidation>
    <dataValidation type="list" allowBlank="1" showInputMessage="1" showErrorMessage="1" sqref="G70:G73 G77:G78">
      <formula1>[14]Sheet2!#REF!</formula1>
    </dataValidation>
    <dataValidation type="list" allowBlank="1" showInputMessage="1" showErrorMessage="1" sqref="F14 F113 F314 F331 F372 F374 F454 F455 F5:F13 F15:F38 F40:F48 F50:F64 F66:F69 F70:F73 F77:F86 F91:F112 F114:F117 F119:F124 F128:F141 F142:F154 F158:F168 F173:F184 F186:F194 F198:F202 F206:F217 F219:F295 F296:F313 F315:F327 F335:F342 F344:F362 F364:F370 F377:F437 F438:F439 F440:F443 F444:F448 F449:F453">
      <formula1>"是,否"</formula1>
    </dataValidation>
    <dataValidation type="list" allowBlank="1" showInputMessage="1" showErrorMessage="1" sqref="G14 G20 G5:G13 G15:G18">
      <formula1>[2]Sheet2!#REF!</formula1>
    </dataValidation>
    <dataValidation type="list" allowBlank="1" showInputMessage="1" showErrorMessage="1" sqref="G113 G114:G117">
      <formula1>[15]Sheet2!#REF!</formula1>
    </dataValidation>
    <dataValidation type="list" allowBlank="1" showInputMessage="1" showErrorMessage="1" sqref="E20 E30 E48 E113 E128 E160 E182 E185 E314 E331 E363 E454 E455 E27:E28 E32:E38 E40:E41 E42:E44 E50:E57 E59:E65 E67:E68 E70:E73 E77:E78 E110:E111 E114:E118 E137:E141 E142:E154 E155:E158 E169:E172 E175:E180 E187:E194 E195:E196 E198:E205 E211:E217 E219:E229 E233:E237 E241:E254 E256:E275 E277:E289 E297:E311 E312:E313 E315:E316 E318:E327 E341:E343 E353:E362 E365:E370 E382:E392 E393:E448 E449:E453">
      <formula1>"脱贫劳动力,脱贫不稳定户,边缘易致贫户,突发严重困难户"</formula1>
    </dataValidation>
    <dataValidation type="list" allowBlank="1" showInputMessage="1" showErrorMessage="1" sqref="G364:G370 G392:G393">
      <formula1>[32]Sheet2!#REF!</formula1>
    </dataValidation>
    <dataValidation type="list" allowBlank="1" showInputMessage="1" showErrorMessage="1" sqref="E29">
      <formula1>"脱贫户,脱贫不稳定户,边缘易致贫户,突发严重困难户"</formula1>
    </dataValidation>
    <dataValidation type="list" allowBlank="1" showInputMessage="1" showErrorMessage="1" sqref="G40 G42:G44">
      <formula1>[8]Sheet2!#REF!</formula1>
    </dataValidation>
    <dataValidation type="list" allowBlank="1" showInputMessage="1" showErrorMessage="1" sqref="G314">
      <formula1>[34]Sheet2!#REF!</formula1>
    </dataValidation>
    <dataValidation type="list" allowBlank="1" showInputMessage="1" showErrorMessage="1" sqref="G454 G455 G449:G453">
      <formula1>[33]Sheet2!#REF!</formula1>
    </dataValidation>
    <dataValidation type="list" allowBlank="1" showInputMessage="1" sqref="E119:E122">
      <formula1>"脱贫劳动力,脱贫不稳定户,边缘易致贫户,突发严重困难户"</formula1>
    </dataValidation>
    <dataValidation type="list" allowBlank="1" showInputMessage="1" showErrorMessage="1" sqref="G309:G313 G315:G316">
      <formula1>[31]Sheet2!#REF!</formula1>
    </dataValidation>
  </dataValidations>
  <printOptions horizontalCentered="1"/>
  <pageMargins left="0.236111111111111" right="0.156944444444444" top="0.275" bottom="0.314583333333333" header="0.236111111111111" footer="0.156944444444444"/>
  <pageSetup paperSize="9" scale="60" fitToHeight="0" orientation="landscape" horizont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workbookViewId="0">
      <selection activeCell="D34" sqref="D34"/>
    </sheetView>
  </sheetViews>
  <sheetFormatPr defaultColWidth="9" defaultRowHeight="14.25" outlineLevelCol="2"/>
  <cols>
    <col min="1" max="1" width="17" customWidth="1"/>
  </cols>
  <sheetData>
    <row r="1" spans="1:3">
      <c r="A1" t="s">
        <v>594</v>
      </c>
      <c r="B1" t="s">
        <v>595</v>
      </c>
      <c r="C1" t="s">
        <v>596</v>
      </c>
    </row>
    <row r="2" spans="1:3">
      <c r="A2" s="1" t="s">
        <v>205</v>
      </c>
      <c r="B2" s="1">
        <v>800</v>
      </c>
      <c r="C2" s="1">
        <f t="shared" ref="C2:C35" si="0">B2/2</f>
        <v>400</v>
      </c>
    </row>
    <row r="3" spans="1:3">
      <c r="A3" s="1" t="s">
        <v>359</v>
      </c>
      <c r="B3" s="1">
        <v>800</v>
      </c>
      <c r="C3" s="1">
        <f t="shared" si="0"/>
        <v>400</v>
      </c>
    </row>
    <row r="4" spans="1:3">
      <c r="A4" s="1" t="s">
        <v>597</v>
      </c>
      <c r="B4" s="1">
        <v>800</v>
      </c>
      <c r="C4" s="1">
        <f t="shared" si="0"/>
        <v>400</v>
      </c>
    </row>
    <row r="5" spans="1:3">
      <c r="A5" s="1" t="s">
        <v>413</v>
      </c>
      <c r="B5" s="1">
        <v>800</v>
      </c>
      <c r="C5" s="1">
        <f t="shared" si="0"/>
        <v>400</v>
      </c>
    </row>
    <row r="6" spans="1:3">
      <c r="A6" s="1" t="s">
        <v>598</v>
      </c>
      <c r="B6" s="1">
        <v>800</v>
      </c>
      <c r="C6" s="1">
        <f t="shared" si="0"/>
        <v>400</v>
      </c>
    </row>
    <row r="7" spans="1:3">
      <c r="A7" s="1" t="s">
        <v>599</v>
      </c>
      <c r="B7" s="1">
        <v>800</v>
      </c>
      <c r="C7" s="1">
        <f t="shared" si="0"/>
        <v>400</v>
      </c>
    </row>
    <row r="8" spans="1:3">
      <c r="A8" s="1" t="s">
        <v>102</v>
      </c>
      <c r="B8" s="1">
        <v>800</v>
      </c>
      <c r="C8" s="1">
        <f t="shared" si="0"/>
        <v>400</v>
      </c>
    </row>
    <row r="9" spans="1:3">
      <c r="A9" s="1" t="s">
        <v>349</v>
      </c>
      <c r="B9" s="1">
        <v>800</v>
      </c>
      <c r="C9" s="1">
        <f t="shared" si="0"/>
        <v>400</v>
      </c>
    </row>
    <row r="10" spans="1:3">
      <c r="A10" s="1" t="s">
        <v>247</v>
      </c>
      <c r="B10" s="1">
        <v>800</v>
      </c>
      <c r="C10" s="1">
        <f t="shared" si="0"/>
        <v>400</v>
      </c>
    </row>
    <row r="11" spans="1:3">
      <c r="A11" s="1" t="s">
        <v>388</v>
      </c>
      <c r="B11" s="1">
        <v>800</v>
      </c>
      <c r="C11" s="1">
        <f t="shared" si="0"/>
        <v>400</v>
      </c>
    </row>
    <row r="12" spans="1:3">
      <c r="A12" s="1" t="s">
        <v>136</v>
      </c>
      <c r="B12" s="1">
        <v>800</v>
      </c>
      <c r="C12" s="1">
        <f t="shared" si="0"/>
        <v>400</v>
      </c>
    </row>
    <row r="13" spans="1:3">
      <c r="A13" s="1" t="s">
        <v>110</v>
      </c>
      <c r="B13" s="1">
        <v>600</v>
      </c>
      <c r="C13" s="1">
        <f t="shared" si="0"/>
        <v>300</v>
      </c>
    </row>
    <row r="14" spans="1:3">
      <c r="A14" s="1" t="s">
        <v>259</v>
      </c>
      <c r="B14" s="1">
        <v>800</v>
      </c>
      <c r="C14" s="1">
        <f t="shared" si="0"/>
        <v>400</v>
      </c>
    </row>
    <row r="15" spans="1:3">
      <c r="A15" s="1" t="s">
        <v>63</v>
      </c>
      <c r="B15" s="1">
        <v>800</v>
      </c>
      <c r="C15" s="1">
        <f t="shared" si="0"/>
        <v>400</v>
      </c>
    </row>
    <row r="16" spans="1:3">
      <c r="A16" s="1" t="s">
        <v>199</v>
      </c>
      <c r="B16" s="1">
        <v>800</v>
      </c>
      <c r="C16" s="1">
        <f t="shared" si="0"/>
        <v>400</v>
      </c>
    </row>
    <row r="17" spans="1:3">
      <c r="A17" s="1" t="s">
        <v>86</v>
      </c>
      <c r="B17" s="1">
        <v>600</v>
      </c>
      <c r="C17" s="1">
        <f t="shared" si="0"/>
        <v>300</v>
      </c>
    </row>
    <row r="18" spans="1:3">
      <c r="A18" s="1" t="s">
        <v>512</v>
      </c>
      <c r="B18" s="1">
        <v>800</v>
      </c>
      <c r="C18" s="1">
        <f t="shared" si="0"/>
        <v>400</v>
      </c>
    </row>
    <row r="19" spans="1:3">
      <c r="A19" s="1" t="s">
        <v>600</v>
      </c>
      <c r="B19" s="1">
        <v>800</v>
      </c>
      <c r="C19" s="1">
        <f t="shared" si="0"/>
        <v>400</v>
      </c>
    </row>
    <row r="20" spans="1:3">
      <c r="A20" s="1" t="s">
        <v>601</v>
      </c>
      <c r="B20" s="1">
        <v>800</v>
      </c>
      <c r="C20" s="1">
        <f t="shared" si="0"/>
        <v>400</v>
      </c>
    </row>
    <row r="21" spans="1:3">
      <c r="A21" s="1" t="s">
        <v>602</v>
      </c>
      <c r="B21" s="1">
        <v>800</v>
      </c>
      <c r="C21" s="1">
        <f t="shared" si="0"/>
        <v>400</v>
      </c>
    </row>
    <row r="22" spans="1:3">
      <c r="A22" s="1" t="s">
        <v>112</v>
      </c>
      <c r="B22" s="1">
        <v>800</v>
      </c>
      <c r="C22" s="1">
        <f t="shared" si="0"/>
        <v>400</v>
      </c>
    </row>
    <row r="23" spans="1:3">
      <c r="A23" s="1" t="s">
        <v>28</v>
      </c>
      <c r="B23" s="1">
        <v>800</v>
      </c>
      <c r="C23" s="1">
        <f t="shared" si="0"/>
        <v>400</v>
      </c>
    </row>
    <row r="24" spans="1:3">
      <c r="A24" s="1" t="s">
        <v>52</v>
      </c>
      <c r="B24" s="1">
        <v>800</v>
      </c>
      <c r="C24" s="1">
        <f t="shared" si="0"/>
        <v>400</v>
      </c>
    </row>
    <row r="25" spans="1:3">
      <c r="A25" s="1" t="s">
        <v>20</v>
      </c>
      <c r="B25" s="1">
        <v>600</v>
      </c>
      <c r="C25" s="1">
        <f t="shared" si="0"/>
        <v>300</v>
      </c>
    </row>
    <row r="26" spans="1:3">
      <c r="A26" s="1" t="s">
        <v>100</v>
      </c>
      <c r="B26" s="1">
        <v>800</v>
      </c>
      <c r="C26" s="1">
        <f t="shared" si="0"/>
        <v>400</v>
      </c>
    </row>
    <row r="27" spans="1:3">
      <c r="A27" s="1" t="s">
        <v>104</v>
      </c>
      <c r="B27" s="1">
        <v>800</v>
      </c>
      <c r="C27" s="1">
        <f t="shared" si="0"/>
        <v>400</v>
      </c>
    </row>
    <row r="28" spans="1:3">
      <c r="A28" s="1" t="s">
        <v>603</v>
      </c>
      <c r="B28" s="1">
        <v>800</v>
      </c>
      <c r="C28" s="1">
        <f t="shared" si="0"/>
        <v>400</v>
      </c>
    </row>
    <row r="29" spans="1:3">
      <c r="A29" s="1" t="s">
        <v>604</v>
      </c>
      <c r="B29" s="1">
        <v>800</v>
      </c>
      <c r="C29" s="1">
        <f t="shared" si="0"/>
        <v>400</v>
      </c>
    </row>
    <row r="30" spans="1:3">
      <c r="A30" s="1" t="s">
        <v>605</v>
      </c>
      <c r="B30" s="1">
        <v>800</v>
      </c>
      <c r="C30" s="1">
        <f t="shared" si="0"/>
        <v>400</v>
      </c>
    </row>
    <row r="31" spans="1:3">
      <c r="A31" s="1" t="s">
        <v>606</v>
      </c>
      <c r="B31" s="1">
        <v>800</v>
      </c>
      <c r="C31" s="1">
        <f t="shared" si="0"/>
        <v>400</v>
      </c>
    </row>
    <row r="32" spans="1:3">
      <c r="A32" s="2" t="s">
        <v>607</v>
      </c>
      <c r="B32" s="1">
        <v>800</v>
      </c>
      <c r="C32" s="1">
        <f t="shared" si="0"/>
        <v>400</v>
      </c>
    </row>
    <row r="33" spans="1:3">
      <c r="A33" s="2" t="s">
        <v>608</v>
      </c>
      <c r="B33" s="1">
        <v>800</v>
      </c>
      <c r="C33" s="1">
        <f t="shared" si="0"/>
        <v>400</v>
      </c>
    </row>
    <row r="34" spans="1:3">
      <c r="A34" s="1" t="s">
        <v>609</v>
      </c>
      <c r="B34" s="1">
        <v>800</v>
      </c>
      <c r="C34" s="1">
        <f t="shared" si="0"/>
        <v>400</v>
      </c>
    </row>
    <row r="35" spans="1:3">
      <c r="A35" s="3" t="s">
        <v>610</v>
      </c>
      <c r="B35" s="3">
        <v>800</v>
      </c>
      <c r="C35" s="1">
        <f t="shared" si="0"/>
        <v>400</v>
      </c>
    </row>
  </sheetData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鹿寨县2025年脱贫劳动力跨省就业一次性交通补助花名册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1996-12-17T01:32:00Z</dcterms:created>
  <cp:lastPrinted>2021-10-29T09:28:00Z</cp:lastPrinted>
  <dcterms:modified xsi:type="dcterms:W3CDTF">2025-07-15T07:49:08Z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2052-11.8.2.12087</vt:lpwstr>
  </property>
  <property fmtid="{D5CDD505-2E9C-101B-9397-08002B2CF9AE}" pid="3" name="ICV">
    <vt:lpwstr>A4847CC56FAB4219A41F2C4963BDAF4B_13</vt:lpwstr>
  </property>
  <property fmtid="{D5CDD505-2E9C-101B-9397-08002B2CF9AE}" pid="4" name="KSOReadingLayout">
    <vt:bool>true</vt:bool>
  </property>
</Properties>
</file>