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5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鹿寨县2025年脱贫劳动力跨省就业一次性交通补助花名册!$A$4:$K$397</definedName>
    <definedName name="_xlnm.Print_Titles" localSheetId="0">鹿寨县2025年脱贫劳动力跨省就业一次性交通补助花名册!$4:$4</definedName>
    <definedName name="_xlnm.Print_Area" localSheetId="0">鹿寨县2025年脱贫劳动力跨省就业一次性交通补助花名册!$A$1:$L$397</definedName>
  </definedNames>
  <calcPr calcId="144525"/>
</workbook>
</file>

<file path=xl/sharedStrings.xml><?xml version="1.0" encoding="utf-8"?>
<sst xmlns="http://schemas.openxmlformats.org/spreadsheetml/2006/main" count="3253" uniqueCount="549">
  <si>
    <t>附件6</t>
  </si>
  <si>
    <t>鹿寨县2025年脱贫劳动力跨省就业一次性交通补助花名册（第三批）</t>
  </si>
  <si>
    <t>填报单位（盖章）：鹿寨县农业农村局                        审核领导：张佐霖                                填报人：黄静                              填报日期：2025年6月3日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</si>
  <si>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</si>
  <si>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</si>
  <si>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</si>
  <si>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</si>
  <si>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</si>
  <si>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</si>
  <si>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</si>
  <si>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</si>
  <si>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务工月份</t>
  </si>
  <si>
    <t>补助金额（元）</t>
  </si>
  <si>
    <t>惠民惠农财政补贴资金“一卡通”信息</t>
  </si>
  <si>
    <t>备注</t>
  </si>
  <si>
    <t>黄冕镇</t>
  </si>
  <si>
    <t>大端村</t>
  </si>
  <si>
    <t>易巧艳</t>
  </si>
  <si>
    <t>脱贫劳动力</t>
  </si>
  <si>
    <t>否</t>
  </si>
  <si>
    <t>广东省</t>
  </si>
  <si>
    <t>2、3、4</t>
  </si>
  <si>
    <t>一卡通系统登记账号</t>
  </si>
  <si>
    <t>易双艳</t>
  </si>
  <si>
    <t>杨朝芳</t>
  </si>
  <si>
    <t>杨藩路</t>
  </si>
  <si>
    <t>云南省</t>
  </si>
  <si>
    <t>3、4</t>
  </si>
  <si>
    <t>陈和寿</t>
  </si>
  <si>
    <t>2025年4月</t>
  </si>
  <si>
    <t>阳玉贵</t>
  </si>
  <si>
    <t>李秀丽</t>
  </si>
  <si>
    <t xml:space="preserve"> </t>
  </si>
  <si>
    <t>韦国玲</t>
  </si>
  <si>
    <t>古赏村</t>
  </si>
  <si>
    <t>陈广甫</t>
  </si>
  <si>
    <t>福建省</t>
  </si>
  <si>
    <t>2至5</t>
  </si>
  <si>
    <t>林遇春</t>
  </si>
  <si>
    <t>3、4、5</t>
  </si>
  <si>
    <t>林遇松</t>
  </si>
  <si>
    <t>韦新喜</t>
  </si>
  <si>
    <t>黄冕村</t>
  </si>
  <si>
    <t>廖建平</t>
  </si>
  <si>
    <t>4、5</t>
  </si>
  <si>
    <t>六脉村</t>
  </si>
  <si>
    <t>李威发</t>
  </si>
  <si>
    <t>蓝雪梅</t>
  </si>
  <si>
    <t>陈翠云</t>
  </si>
  <si>
    <t>盘龙村</t>
  </si>
  <si>
    <t>覃著敏</t>
  </si>
  <si>
    <t>温伟华</t>
  </si>
  <si>
    <t>湖南省</t>
  </si>
  <si>
    <t>覃威</t>
  </si>
  <si>
    <t>湖北省</t>
  </si>
  <si>
    <t>余庆德</t>
  </si>
  <si>
    <t>罗晓琴</t>
  </si>
  <si>
    <t>山脚村</t>
  </si>
  <si>
    <t>钟红玉</t>
  </si>
  <si>
    <t>杨大华</t>
  </si>
  <si>
    <t>吕信香</t>
  </si>
  <si>
    <t>邓一波</t>
  </si>
  <si>
    <t>黄海龙</t>
  </si>
  <si>
    <t>黄文凯</t>
  </si>
  <si>
    <t>2025年2月</t>
  </si>
  <si>
    <t>石门材</t>
  </si>
  <si>
    <t>刘勇</t>
  </si>
  <si>
    <t>2025年1月</t>
  </si>
  <si>
    <t>1至5</t>
  </si>
  <si>
    <t>石门村</t>
  </si>
  <si>
    <t>李杰</t>
  </si>
  <si>
    <t>覃宗远</t>
  </si>
  <si>
    <t>覃宗恒</t>
  </si>
  <si>
    <t>潘韦丽</t>
  </si>
  <si>
    <t>潘忠发</t>
  </si>
  <si>
    <t>梁俊先</t>
  </si>
  <si>
    <t>幽兰村</t>
  </si>
  <si>
    <t>吕有贵</t>
  </si>
  <si>
    <t>江苏省</t>
  </si>
  <si>
    <t>唐丽群</t>
  </si>
  <si>
    <t>潘守祯</t>
  </si>
  <si>
    <t>潘能亮</t>
  </si>
  <si>
    <t>平山镇</t>
  </si>
  <si>
    <t>大阳村</t>
  </si>
  <si>
    <t>罗美芬</t>
  </si>
  <si>
    <t>浙江省</t>
  </si>
  <si>
    <t>计启会</t>
  </si>
  <si>
    <t>陶东友</t>
  </si>
  <si>
    <t>九简村</t>
  </si>
  <si>
    <t>卢金丽</t>
  </si>
  <si>
    <t>韦代革</t>
  </si>
  <si>
    <t>韦桂婷</t>
  </si>
  <si>
    <t>孔堂村</t>
  </si>
  <si>
    <t>罗长欢</t>
  </si>
  <si>
    <t>冯燕萍</t>
  </si>
  <si>
    <t>卢瑞秋</t>
  </si>
  <si>
    <t>青山村</t>
  </si>
  <si>
    <t>罗祖庭</t>
  </si>
  <si>
    <t>芝山村</t>
  </si>
  <si>
    <t>李荣辉</t>
  </si>
  <si>
    <t>陶秋芬</t>
  </si>
  <si>
    <t>罗长军</t>
  </si>
  <si>
    <t>龙婆村</t>
  </si>
  <si>
    <t>葵莲</t>
  </si>
  <si>
    <t>罗引义</t>
  </si>
  <si>
    <t>罗成健</t>
  </si>
  <si>
    <t>罗承六</t>
  </si>
  <si>
    <t>榨油村</t>
  </si>
  <si>
    <t>罗长庆</t>
  </si>
  <si>
    <t>罗泽选</t>
  </si>
  <si>
    <t>罗海贵</t>
  </si>
  <si>
    <t>罗秀芬</t>
  </si>
  <si>
    <t>中村村</t>
  </si>
  <si>
    <t>罗建福</t>
  </si>
  <si>
    <t>罗祖纳</t>
  </si>
  <si>
    <t>杨昌支</t>
  </si>
  <si>
    <t>罗长登</t>
  </si>
  <si>
    <t>罗泽富</t>
  </si>
  <si>
    <t>覃义平</t>
  </si>
  <si>
    <t>罗长海</t>
  </si>
  <si>
    <t>邓小云</t>
  </si>
  <si>
    <t>罗泽辉</t>
  </si>
  <si>
    <t>罗康瑜</t>
  </si>
  <si>
    <t>罗春华</t>
  </si>
  <si>
    <t>罗东萍</t>
  </si>
  <si>
    <t>韦荣恒</t>
  </si>
  <si>
    <t>吴春荣</t>
  </si>
  <si>
    <t>罗远程</t>
  </si>
  <si>
    <t>甘肃省</t>
  </si>
  <si>
    <t>罗子勇</t>
  </si>
  <si>
    <t>叶美萍</t>
  </si>
  <si>
    <t>平山社区</t>
  </si>
  <si>
    <t>罗冬玲</t>
  </si>
  <si>
    <t>何永彪</t>
  </si>
  <si>
    <t>黄利成</t>
  </si>
  <si>
    <t>杨清</t>
  </si>
  <si>
    <t>屯秋村</t>
  </si>
  <si>
    <t>翁先勇</t>
  </si>
  <si>
    <t>中渡镇</t>
  </si>
  <si>
    <t>山尖村</t>
  </si>
  <si>
    <t>罗长鸿</t>
  </si>
  <si>
    <t>4月</t>
  </si>
  <si>
    <t>罗芳园</t>
  </si>
  <si>
    <t>2月</t>
  </si>
  <si>
    <t>韦啟超</t>
  </si>
  <si>
    <t>韦芹芹</t>
  </si>
  <si>
    <t>张桂芳</t>
  </si>
  <si>
    <t>3月</t>
  </si>
  <si>
    <t>张知方</t>
  </si>
  <si>
    <t>福龙村</t>
  </si>
  <si>
    <t>廖庆溪</t>
  </si>
  <si>
    <t>1月</t>
  </si>
  <si>
    <t>朝阳村</t>
  </si>
  <si>
    <t>黄秀梅</t>
  </si>
  <si>
    <t>黄柳芳</t>
  </si>
  <si>
    <t>卢宇</t>
  </si>
  <si>
    <t>邓平</t>
  </si>
  <si>
    <t>徐凯杰</t>
  </si>
  <si>
    <t>徐威</t>
  </si>
  <si>
    <t>山东省</t>
  </si>
  <si>
    <t>陶丽玲</t>
  </si>
  <si>
    <t>马安村</t>
  </si>
  <si>
    <t>覃仲</t>
  </si>
  <si>
    <t>覃建义</t>
  </si>
  <si>
    <t>廖庆诚</t>
  </si>
  <si>
    <t>冯希正</t>
  </si>
  <si>
    <t>高坡村</t>
  </si>
  <si>
    <t>陶爱红</t>
  </si>
  <si>
    <t>陶大高</t>
  </si>
  <si>
    <t>覃系强</t>
  </si>
  <si>
    <t>覃系刚</t>
  </si>
  <si>
    <t>黄兴辉</t>
  </si>
  <si>
    <t>冯章师</t>
  </si>
  <si>
    <t>2025年3月</t>
  </si>
  <si>
    <t>兰瑞宏</t>
  </si>
  <si>
    <t>郭永霞</t>
  </si>
  <si>
    <t>刘启彪</t>
  </si>
  <si>
    <t>莫园园</t>
  </si>
  <si>
    <t>黄罗建</t>
  </si>
  <si>
    <t>覃花美</t>
  </si>
  <si>
    <t>刘贤新</t>
  </si>
  <si>
    <t>罗长学</t>
  </si>
  <si>
    <t>海南省</t>
  </si>
  <si>
    <t>符秀梅</t>
  </si>
  <si>
    <t>罗海妹</t>
  </si>
  <si>
    <t>刘启旭</t>
  </si>
  <si>
    <t>冯延章</t>
  </si>
  <si>
    <t>冯庆霜</t>
  </si>
  <si>
    <t>陈合</t>
  </si>
  <si>
    <t>大门村</t>
  </si>
  <si>
    <t>韦吉勋</t>
  </si>
  <si>
    <t>陈玲</t>
  </si>
  <si>
    <t>廖庆阳</t>
  </si>
  <si>
    <t>赵兴吉</t>
  </si>
  <si>
    <t>罗琼芳</t>
  </si>
  <si>
    <t>潘圩村</t>
  </si>
  <si>
    <t>罗丽娟</t>
  </si>
  <si>
    <t>韦希伟</t>
  </si>
  <si>
    <t>罗永坤</t>
  </si>
  <si>
    <t>罗帮华</t>
  </si>
  <si>
    <t>黄腊村</t>
  </si>
  <si>
    <t>钟金国</t>
  </si>
  <si>
    <t>韦家武</t>
  </si>
  <si>
    <t>韦先珍</t>
  </si>
  <si>
    <t>石墨村</t>
  </si>
  <si>
    <t>韦晓明</t>
  </si>
  <si>
    <t>谢娇艳</t>
  </si>
  <si>
    <t>陶韬</t>
  </si>
  <si>
    <t>李振花</t>
  </si>
  <si>
    <t>覃大顺</t>
  </si>
  <si>
    <t>罗红</t>
  </si>
  <si>
    <t>覃尚童</t>
  </si>
  <si>
    <t>蒙吉昌</t>
  </si>
  <si>
    <t>陕西省</t>
  </si>
  <si>
    <t>罗荣贵</t>
  </si>
  <si>
    <t>大兆村</t>
  </si>
  <si>
    <t>骆绍平</t>
  </si>
  <si>
    <t>廖小姣</t>
  </si>
  <si>
    <t>江口乡</t>
  </si>
  <si>
    <t>六合村</t>
  </si>
  <si>
    <t>秦韦军</t>
  </si>
  <si>
    <t>秦志权</t>
  </si>
  <si>
    <t>温超明</t>
  </si>
  <si>
    <t>黄鸿双</t>
  </si>
  <si>
    <t>贵州省</t>
  </si>
  <si>
    <t>水碾村</t>
  </si>
  <si>
    <t>莫丽丽</t>
  </si>
  <si>
    <t>江严康</t>
  </si>
  <si>
    <t>导江乡</t>
  </si>
  <si>
    <t>长垌村</t>
  </si>
  <si>
    <t>温永发</t>
  </si>
  <si>
    <t>吴钱来</t>
  </si>
  <si>
    <t>韦松平</t>
  </si>
  <si>
    <t>古懂村</t>
  </si>
  <si>
    <t>骆建志</t>
  </si>
  <si>
    <t>佛子村</t>
  </si>
  <si>
    <t>廖丽艳</t>
  </si>
  <si>
    <t>黄坭村</t>
  </si>
  <si>
    <t>覃金亮</t>
  </si>
  <si>
    <t>覃文庆</t>
  </si>
  <si>
    <t>韦献福</t>
  </si>
  <si>
    <t>江西省</t>
  </si>
  <si>
    <t>谭广昌</t>
  </si>
  <si>
    <t>吴韦辉</t>
  </si>
  <si>
    <t>吴志小</t>
  </si>
  <si>
    <t>导江村</t>
  </si>
  <si>
    <t>董位尉</t>
  </si>
  <si>
    <t>欧雨静</t>
  </si>
  <si>
    <t>寨沙镇</t>
  </si>
  <si>
    <t>长塘村</t>
  </si>
  <si>
    <t>陈顺才</t>
  </si>
  <si>
    <t>全坡村</t>
  </si>
  <si>
    <t>陈耐英</t>
  </si>
  <si>
    <t>陈国新</t>
  </si>
  <si>
    <t>陈家贵</t>
  </si>
  <si>
    <t>陈新华</t>
  </si>
  <si>
    <t>杨柳鲜</t>
  </si>
  <si>
    <t>廖喜华</t>
  </si>
  <si>
    <t>廖喜良</t>
  </si>
  <si>
    <t>廖黄宇</t>
  </si>
  <si>
    <t>黄经华</t>
  </si>
  <si>
    <t>潘高峰</t>
  </si>
  <si>
    <t>冯正文</t>
  </si>
  <si>
    <t>赖奕辰</t>
  </si>
  <si>
    <t>陈桥文</t>
  </si>
  <si>
    <t>李忠友</t>
  </si>
  <si>
    <t>四川省</t>
  </si>
  <si>
    <t>陈俊勇</t>
  </si>
  <si>
    <t>陈俊伟</t>
  </si>
  <si>
    <t>陈德富</t>
  </si>
  <si>
    <t>陈文艺</t>
  </si>
  <si>
    <t>赵顺兰</t>
  </si>
  <si>
    <t>张裕俊</t>
  </si>
  <si>
    <t>邓建荣</t>
  </si>
  <si>
    <t>潘小斌</t>
  </si>
  <si>
    <t>古木村</t>
  </si>
  <si>
    <t>郭荣珍</t>
  </si>
  <si>
    <t>韦秀球</t>
  </si>
  <si>
    <t>郭裕付</t>
  </si>
  <si>
    <t>韦雪丹</t>
  </si>
  <si>
    <t>江善文</t>
  </si>
  <si>
    <t>江志忠</t>
  </si>
  <si>
    <t>江慧</t>
  </si>
  <si>
    <t>梁凤梅</t>
  </si>
  <si>
    <t>肖梦琪</t>
  </si>
  <si>
    <t>黄桂芬</t>
  </si>
  <si>
    <t>何龙会</t>
  </si>
  <si>
    <t>何建贞</t>
  </si>
  <si>
    <t>何富斌</t>
  </si>
  <si>
    <t>郭宇涛</t>
  </si>
  <si>
    <t>郭雅娟</t>
  </si>
  <si>
    <t>上海市</t>
  </si>
  <si>
    <t>杜康村</t>
  </si>
  <si>
    <t>唐裕江</t>
  </si>
  <si>
    <t>唐丽军</t>
  </si>
  <si>
    <t>韦四妹</t>
  </si>
  <si>
    <t>东马村</t>
  </si>
  <si>
    <t>吴丹华</t>
  </si>
  <si>
    <t>陈玉霞</t>
  </si>
  <si>
    <t>陈进才</t>
  </si>
  <si>
    <t>林小密</t>
  </si>
  <si>
    <t>陈小健</t>
  </si>
  <si>
    <t>李六德</t>
  </si>
  <si>
    <t>李运喜</t>
  </si>
  <si>
    <t>吴喜军</t>
  </si>
  <si>
    <t>易晓玲</t>
  </si>
  <si>
    <t>邱国英</t>
  </si>
  <si>
    <t>寨沙村</t>
  </si>
  <si>
    <t>韦文清</t>
  </si>
  <si>
    <t>古柴兴</t>
  </si>
  <si>
    <t>冯建华</t>
  </si>
  <si>
    <t>黄菊振</t>
  </si>
  <si>
    <t>邓国奎</t>
  </si>
  <si>
    <t>陈远志</t>
  </si>
  <si>
    <t>陈伟</t>
  </si>
  <si>
    <t>陈文基</t>
  </si>
  <si>
    <t>龙江村</t>
  </si>
  <si>
    <t>冯东明</t>
  </si>
  <si>
    <t>木岗村</t>
  </si>
  <si>
    <t>韦艳春</t>
  </si>
  <si>
    <t>河岭村</t>
  </si>
  <si>
    <t>张桥贵</t>
  </si>
  <si>
    <t>李龙彦</t>
  </si>
  <si>
    <t>九甫村</t>
  </si>
  <si>
    <t>温小玉</t>
  </si>
  <si>
    <t>冯爱云</t>
  </si>
  <si>
    <t>安徽省</t>
  </si>
  <si>
    <t>邓晓东</t>
  </si>
  <si>
    <t>巫旺意</t>
  </si>
  <si>
    <t>王港</t>
  </si>
  <si>
    <t>杨林山</t>
  </si>
  <si>
    <t>拉章村</t>
  </si>
  <si>
    <t>张群</t>
  </si>
  <si>
    <t>钟冬英</t>
  </si>
  <si>
    <t>邓建斌</t>
  </si>
  <si>
    <t>何钰雯</t>
  </si>
  <si>
    <t>九敢村</t>
  </si>
  <si>
    <t>徐子桃</t>
  </si>
  <si>
    <t>邓庆民</t>
  </si>
  <si>
    <t>陈翠珍</t>
  </si>
  <si>
    <t>邓海灵</t>
  </si>
  <si>
    <t>重庆市</t>
  </si>
  <si>
    <t>吴太芳</t>
  </si>
  <si>
    <t>5月</t>
  </si>
  <si>
    <t>梁云英</t>
  </si>
  <si>
    <t>四排镇</t>
  </si>
  <si>
    <t>和木村</t>
  </si>
  <si>
    <t>黄金玉</t>
  </si>
  <si>
    <t>谢凤琼</t>
  </si>
  <si>
    <t>吉云村</t>
  </si>
  <si>
    <t>闭长德</t>
  </si>
  <si>
    <t>闭群秀</t>
  </si>
  <si>
    <t>覃文会</t>
  </si>
  <si>
    <t>梁好萍</t>
  </si>
  <si>
    <t>闭祖球</t>
  </si>
  <si>
    <t>闭远平</t>
  </si>
  <si>
    <t>廖刘贵</t>
  </si>
  <si>
    <t>廖贵琦</t>
  </si>
  <si>
    <t>闭小军</t>
  </si>
  <si>
    <t>闭宗文</t>
  </si>
  <si>
    <t>苏美兰</t>
  </si>
  <si>
    <t>闭耀能</t>
  </si>
  <si>
    <t>闭祖社</t>
  </si>
  <si>
    <t>梁玉凤</t>
  </si>
  <si>
    <t>梁小妹</t>
  </si>
  <si>
    <t>廖柳</t>
  </si>
  <si>
    <t>三排村</t>
  </si>
  <si>
    <t>韦丽丽</t>
  </si>
  <si>
    <t>闭銮珍</t>
  </si>
  <si>
    <t>韦志读</t>
  </si>
  <si>
    <t>韦林忠</t>
  </si>
  <si>
    <t>韦宇燕</t>
  </si>
  <si>
    <t>韦艳萍</t>
  </si>
  <si>
    <t>韦自旺</t>
  </si>
  <si>
    <t>韦盛军</t>
  </si>
  <si>
    <t>韦恋萍</t>
  </si>
  <si>
    <t>韦鹏</t>
  </si>
  <si>
    <t>韦笑读</t>
  </si>
  <si>
    <t>韦德龙</t>
  </si>
  <si>
    <t>韦祖达</t>
  </si>
  <si>
    <t>韦桥秀</t>
  </si>
  <si>
    <t>韦健平</t>
  </si>
  <si>
    <t>韦海秋</t>
  </si>
  <si>
    <t>韦名高</t>
  </si>
  <si>
    <t>韦磊</t>
  </si>
  <si>
    <t>韦美红</t>
  </si>
  <si>
    <t>卢干福</t>
  </si>
  <si>
    <t>韦先标</t>
  </si>
  <si>
    <t>韦善法</t>
  </si>
  <si>
    <t>韦自勇</t>
  </si>
  <si>
    <t>韦立波</t>
  </si>
  <si>
    <t>韦龙</t>
  </si>
  <si>
    <t>韦文龙</t>
  </si>
  <si>
    <t>廖至飞</t>
  </si>
  <si>
    <t>韦巧丽</t>
  </si>
  <si>
    <t>韦祖善</t>
  </si>
  <si>
    <t>韦林青</t>
  </si>
  <si>
    <t>韦林升</t>
  </si>
  <si>
    <t>吴大全</t>
  </si>
  <si>
    <t>韦祖江</t>
  </si>
  <si>
    <t>周丽苹</t>
  </si>
  <si>
    <t>范丽红</t>
  </si>
  <si>
    <t>冯吉专</t>
  </si>
  <si>
    <t>韦敏德</t>
  </si>
  <si>
    <t>韦平德</t>
  </si>
  <si>
    <t>廖韦樱</t>
  </si>
  <si>
    <t>梁爱月</t>
  </si>
  <si>
    <t>韦玉欢</t>
  </si>
  <si>
    <t>韦明香</t>
  </si>
  <si>
    <t>吴大双</t>
  </si>
  <si>
    <t>韦树华</t>
  </si>
  <si>
    <t>韦海凤</t>
  </si>
  <si>
    <t>廖小英</t>
  </si>
  <si>
    <t>韦虹羽</t>
  </si>
  <si>
    <t>潘君宝</t>
  </si>
  <si>
    <t>四排村</t>
  </si>
  <si>
    <t>韦红</t>
  </si>
  <si>
    <t>韦连凤</t>
  </si>
  <si>
    <t>韦迪周</t>
  </si>
  <si>
    <t>谢均宗</t>
  </si>
  <si>
    <t>谭艳娟</t>
  </si>
  <si>
    <t>谢熊忠</t>
  </si>
  <si>
    <t>兰海芳</t>
  </si>
  <si>
    <t>袁霜</t>
  </si>
  <si>
    <t>韦丽华</t>
  </si>
  <si>
    <t>韦仁建</t>
  </si>
  <si>
    <t>水头村</t>
  </si>
  <si>
    <t>潘子丽</t>
  </si>
  <si>
    <t>潘正耐</t>
  </si>
  <si>
    <t>潘荣凡</t>
  </si>
  <si>
    <t>潘秀华</t>
  </si>
  <si>
    <t>王妹相</t>
  </si>
  <si>
    <t>拉沟乡</t>
  </si>
  <si>
    <t>拉沟村</t>
  </si>
  <si>
    <t>郭田辉</t>
  </si>
  <si>
    <t>罗英</t>
  </si>
  <si>
    <t>郭田琼</t>
  </si>
  <si>
    <t>郭雪龙</t>
  </si>
  <si>
    <t>越南</t>
  </si>
  <si>
    <t>赖海波</t>
  </si>
  <si>
    <t>陈爱荣</t>
  </si>
  <si>
    <t>赖飘宁</t>
  </si>
  <si>
    <t>赖庆堂</t>
  </si>
  <si>
    <t>赖庆稳</t>
  </si>
  <si>
    <t>赖志军</t>
  </si>
  <si>
    <t>陆靖</t>
  </si>
  <si>
    <t>陆居耀</t>
  </si>
  <si>
    <t>陆礼远</t>
  </si>
  <si>
    <t>韦积成</t>
  </si>
  <si>
    <t>关江村</t>
  </si>
  <si>
    <t>蒋荣军</t>
  </si>
  <si>
    <t>蒋荣振</t>
  </si>
  <si>
    <t>廖蓝芬</t>
  </si>
  <si>
    <t>韦可心</t>
  </si>
  <si>
    <t>莫廖然</t>
  </si>
  <si>
    <t>六章村</t>
  </si>
  <si>
    <t>陆小清</t>
  </si>
  <si>
    <t>陆侣琳</t>
  </si>
  <si>
    <t>金承华</t>
  </si>
  <si>
    <t>陆侣彬</t>
  </si>
  <si>
    <t>戴宝常</t>
  </si>
  <si>
    <t>覃小龙</t>
  </si>
  <si>
    <t>民主村</t>
  </si>
  <si>
    <t>韦明艳</t>
  </si>
  <si>
    <t>石胜师</t>
  </si>
  <si>
    <t>戴祥喜</t>
  </si>
  <si>
    <t>汤日莲</t>
  </si>
  <si>
    <t>何建超</t>
  </si>
  <si>
    <t>黄宏梅</t>
  </si>
  <si>
    <t>背塘村</t>
  </si>
  <si>
    <t>林连凤</t>
  </si>
  <si>
    <t>李建梅</t>
  </si>
  <si>
    <t>韦世萍</t>
  </si>
  <si>
    <t>吴华斌</t>
  </si>
  <si>
    <t>韦庆春</t>
  </si>
  <si>
    <t>陈燕仁</t>
  </si>
  <si>
    <t>韦昆仑</t>
  </si>
  <si>
    <t>戴新艳</t>
  </si>
  <si>
    <t>戴恩来</t>
  </si>
  <si>
    <t>覃贱雪</t>
  </si>
  <si>
    <t>孔飞燕</t>
  </si>
  <si>
    <t>余家顺</t>
  </si>
  <si>
    <t>余海勤</t>
  </si>
  <si>
    <t>木龙村</t>
  </si>
  <si>
    <t>张振飞</t>
  </si>
  <si>
    <t>李晓雯</t>
  </si>
  <si>
    <t>李俊学</t>
  </si>
  <si>
    <t>朱汉坤</t>
  </si>
  <si>
    <t>肖艳红</t>
  </si>
  <si>
    <t>韦元亮</t>
  </si>
  <si>
    <t>鹿寨镇</t>
  </si>
  <si>
    <t>思义村</t>
  </si>
  <si>
    <t>覃全胜</t>
  </si>
  <si>
    <t>2-5月</t>
  </si>
  <si>
    <t>角塘村</t>
  </si>
  <si>
    <t>林义红</t>
  </si>
  <si>
    <t>新胜村</t>
  </si>
  <si>
    <t>覃兆祯</t>
  </si>
  <si>
    <t>1-3月</t>
  </si>
  <si>
    <t>龙坪村</t>
  </si>
  <si>
    <t>周柳刚</t>
  </si>
  <si>
    <t>俄洲村</t>
  </si>
  <si>
    <t>曾日红</t>
  </si>
  <si>
    <t>1-5月</t>
  </si>
  <si>
    <t>石路村</t>
  </si>
  <si>
    <t>张忠正</t>
  </si>
  <si>
    <t>波井村</t>
  </si>
  <si>
    <t>潘玲玲</t>
  </si>
  <si>
    <t>韦朝芳</t>
  </si>
  <si>
    <t>胡僮强</t>
  </si>
  <si>
    <t>民忠政</t>
  </si>
  <si>
    <t>覃秋香</t>
  </si>
  <si>
    <t>3-5月</t>
  </si>
  <si>
    <t>覃园君</t>
  </si>
  <si>
    <t>独羊村</t>
  </si>
  <si>
    <t>毛海秋</t>
  </si>
  <si>
    <t>冯千雅</t>
  </si>
  <si>
    <t>2-3月</t>
  </si>
  <si>
    <t>冯承武</t>
  </si>
  <si>
    <t>窑上村</t>
  </si>
  <si>
    <t>覃静</t>
  </si>
  <si>
    <t>潘海发</t>
  </si>
  <si>
    <t>覃新云</t>
  </si>
  <si>
    <t>1-4月</t>
  </si>
  <si>
    <t>毛玉宝</t>
  </si>
  <si>
    <t>思洛村</t>
  </si>
  <si>
    <t>张佳佳</t>
  </si>
  <si>
    <t>张佳敏</t>
  </si>
  <si>
    <t>合计金额（元）</t>
  </si>
  <si>
    <t>省份名</t>
  </si>
  <si>
    <t>补助标准</t>
  </si>
  <si>
    <t>专列补助标准</t>
  </si>
  <si>
    <t>北京市</t>
  </si>
  <si>
    <t>天津市</t>
  </si>
  <si>
    <t>青海省</t>
  </si>
  <si>
    <t>河南省</t>
  </si>
  <si>
    <t>山西省</t>
  </si>
  <si>
    <t>黑龙江省</t>
  </si>
  <si>
    <t>吉林省</t>
  </si>
  <si>
    <t>辽宁省</t>
  </si>
  <si>
    <t>河北省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</si>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</sst>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  <numFmt numFmtId="178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65288;&#31532;&#19977;&#25209;&#65289;&#38468;&#20214;6&#65306;&#40575;&#23528;&#21439;&#40644;&#20885;&#38215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&#24180;&#24037;&#20316;\7&#12289;&#20004;&#34917;\&#20132;&#36890;&#34917;\&#31532;&#19977;&#25209;\2025&#36328;&#30465;&#21153;&#24037;&#20132;&#36890;&#34917;&#36148;\&#20851;&#20110;&#20570;&#22909;2025&#24180;&#33073;&#36139;&#21171;&#21160;&#21147;&#36328;&#30465;&#23601;&#19994;&#19968;&#27425;&#24615;&#20132;&#36890;&#34917;&#21161;&#24037;&#20316;&#30340;&#36890;&#30693;\&#38468;&#20214;6&#65306;&#40575;&#23528;&#21439;&#33073;&#36139;&#21171;&#21160;&#21147;&#36328;&#30465;&#23601;&#19994;&#19968;&#27425;&#24615;&#20132;&#36890;&#34917;&#21161;&#33457;&#21517;&#20876;-&#21346;&#37329;&#2002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66;&#20854;&#38383;2024.10.15&#22987;\5.&#20010;&#20154;&#26448;&#26009;\1.&#20010;&#20154;&#25206;&#36139;\&#20132;&#36890;&#34917;&#36148;\2024\&#32599;&#24178;&#26106;&#25143;\&#32599;&#24178;&#26106;&#25143;-&#20132;&#36890;&#34917;&#36148;\&#65288;&#32599;&#28023;&#36149;&#12289;&#32599;&#31168;&#33452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5\&#65288;&#31532;&#19977;&#2520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5\&#65288;&#31532;&#19977;&#25209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24179;&#23665;&#38215;%20&#38468;&#20214;6&#65306;&#40575;&#23528;&#21439;&#33073;&#36139;&#21171;&#21160;&#21147;&#36328;&#30465;&#23601;&#19994;&#19968;&#27425;&#24615;&#20132;&#36890;&#34917;&#21161;&#33457;&#21517;&#20876;(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u49gm69hrvug22\FileStorage\File\2024-08\&#65288;&#35203;&#24314;&#20041;&#12289;&#35203;&#20210;&#12289;&#33945;&#19990;&#21451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\2025&#24180;&#20004;&#34917;&#30003;&#25253;\&#21306;&#22806;&#20132;&#36890;&#34917;&#36148;\&#39640;&#22369;&#26032;&#26449;&#40644;&#20449;&#25143;&#30465;&#22806;&#21153;&#24037;&#34917;&#36148;&#30003;&#35831;&#26448;&#26009;\&#39640;&#22369;&#26032;&#26449;&#40644;&#20449;&#25143;&#30465;&#22806;&#21153;&#24037;&#34917;&#36148;&#30003;&#35831;&#26448;&#26009;\&#26032;&#26449;&#40644;&#20449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&#24180;\2025&#24180;&#20004;&#34917;&#30003;&#25253;\&#21306;&#22806;&#20132;&#36890;&#34917;&#36148;\&#40644;&#20029;&#33521;2025&#24180;&#30003;&#35831;&#30465;&#22806;&#19968;&#27425;&#24615;&#20132;&#36890;&#26448;&#26009;\&#65288;&#40644;&#20029;&#33521;20250317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65288;&#39640;&#22369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00410SVCW\Desktop\2025&#24180;&#20004;&#34917;\&#20132;&#36890;&#34917;\&#31532;&#20108;&#25209;\2025&#24180;&#38886;&#24320;&#20041;&#25143;&#20132;&#36890;&#34917;&#21161;&#26448;&#26009;&#65288;1&#20154;&#65289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65288;&#30707;&#22696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&#12304;1&#12305;2025&#24180;&#23601;&#19994;\5.%202025&#24180;&#20004;&#34917;\&#21508;&#25209;&#26448;&#26009;\&#20132;&#36890;\&#31532;3&#25209;\&#34917;&#20805;&#26448;&#26009;\&#40644;&#31168;&#26757;2025&#24180;&#22806;&#20986;&#21153;&#24037;&#34917;&#21161;&#30003;&#25253;&#26448;&#26009;\&#40644;&#31168;&#26757;2025&#24180;&#22806;&#20986;&#21153;&#24037;&#34917;&#21161;&#30003;&#25253;&#26448;&#26009;\&#23425;&#26408;&#29983;&#25143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65288;&#39640;&#22369;1&#65289;&#38468;&#20214;6&#65306;&#40575;&#23528;&#21439;&#33073;&#36139;&#21171;&#21160;&#21147;&#36328;&#30465;&#23601;&#19994;&#19968;&#27425;&#24615;&#20132;&#36890;&#34917;&#21161;&#33457;&#21517;&#20876;(6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65288;&#22823;&#20806;&#39558;&#32461;&#24179;%20&#24278;&#23567;&#23011;2025.05.14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65288;&#31532;&#19977;&#25209;&#20013;&#28193;&#38215;61&#20154;%20&#37329;&#39069;41600&#20803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31532;&#19977;&#25209;&#27743;&#21475;&#20065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vacjb3j52ny22\FileStorage\File\2025-05\&#65288;&#33891;&#20301;&#23561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vacjb3j52ny22\FileStorage\File\2025-05\&#23548;&#27743;&#26449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(3)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40857;&#2774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26408;&#2370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65288;&#19996;&#39532;&#31532;&#19977;&#25209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38468;&#20214;6&#65306;&#40575;&#23528;&#21439;&#33073;&#36139;&#21171;&#21160;&#21147;&#36328;&#30465;&#23601;&#19994;&#19968;&#27425;&#24615;&#20132;&#36890;&#34917;&#21161;&#33457;&#21517;&#20876;.xlsx&#65288;&#31532;&#19977;&#25209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5\&#40857;&#27743;&#2644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Documents\WeChat%20Files\wxid_c2rue4y5iwon22\FileStorage\File\2025-05\&#65288;&#19977;&#25490;&#65289;&#38468;&#20214;6&#65306;2025&#40575;&#23528;&#21439;&#33073;&#36139;&#21171;&#21160;&#21147;&#36328;&#30465;&#23601;&#19994;&#19968;&#27425;&#24615;&#20132;&#36890;&#34917;&#21161;&#33457;&#21517;&#20876;(1)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22235;&#25490;&#38215;%20&#38468;&#20214;6&#65306;2025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5\&#38468;&#20214;6&#65306;&#40575;&#23528;&#21439;&#33073;&#36139;&#21171;&#21160;&#21147;&#36328;&#30465;&#23601;&#19994;&#19968;&#27425;&#24615;&#20132;&#36890;&#34917;&#21161;&#33457;&#21517;&#20876;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5\&#38468;&#20214;6&#65306;&#40575;&#23528;&#21439;&#33073;&#36139;&#21171;&#21160;&#21147;&#36328;&#30465;&#23601;&#19994;&#19968;&#27425;&#24615;&#20132;&#36890;&#34917;&#21161;&#33457;&#21517;&#20876;(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5\&#38468;&#20214;6&#65306;&#40575;&#23528;&#21439;&#33073;&#36139;&#21171;&#21160;&#21147;&#36328;&#30465;&#23601;&#19994;&#19968;&#27425;&#24615;&#20132;&#36890;&#34917;&#21161;&#33457;&#21517;&#20876;(1)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25289;&#27807;&#20065;%20&#38468;&#20214;6&#65306;&#40575;&#23528;&#21439;&#33073;&#36139;&#21171;&#21160;&#21147;&#36328;&#30465;&#23601;&#19994;&#19968;&#27425;&#24615;&#20132;&#36890;&#34917;&#21161;&#33457;&#21517;&#20876;.(&#31532;&#19977;&#25209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19977;&#25209;\&#24050;&#23457;%20&#40575;&#23528;&#38215;%20&#38468;&#20214;6&#65306;&#40575;&#23528;&#21439;&#33073;&#36139;&#21171;&#21160;&#21147;&#36328;&#30465;&#23601;&#19994;&#19968;&#27425;&#24615;&#20132;&#36890;&#34917;&#21161;&#33457;&#21517;&#20876;(&#31532;&#19977;&#2520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4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3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3批(1)"/>
      <sheetName val="3批（2）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渡第3批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杜康村"/>
      <sheetName val="古木村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杜康村"/>
      <sheetName val="古木村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寨沙村"/>
      <sheetName val="河岭村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3月份"/>
      <sheetName val="4月份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3月份"/>
      <sheetName val="Sheet2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7"/>
  <sheetViews>
    <sheetView tabSelected="1" zoomScaleSheetLayoutView="25" workbookViewId="0">
      <selection activeCell="M6" sqref="M6"/>
    </sheetView>
  </sheetViews>
  <sheetFormatPr defaultColWidth="9" defaultRowHeight="30" customHeight="1"/>
  <cols>
    <col min="1" max="1" width="11.75" style="7" customWidth="1"/>
    <col min="2" max="4" width="16" style="7" customWidth="1"/>
    <col min="5" max="5" width="25.125" style="8" customWidth="1"/>
    <col min="6" max="6" width="18.75" style="7" customWidth="1"/>
    <col min="7" max="7" width="22.875" style="9" customWidth="1"/>
    <col min="8" max="8" width="24.625" style="10" customWidth="1"/>
    <col min="9" max="9" width="16.125" style="11" customWidth="1"/>
    <col min="10" max="10" width="19.25" style="11" customWidth="1"/>
    <col min="11" max="11" width="27.625" style="12" customWidth="1"/>
    <col min="12" max="12" width="6.75" style="7" customWidth="1"/>
    <col min="13" max="16384" width="9" style="7"/>
  </cols>
  <sheetData>
    <row r="1" ht="23.1" customHeight="1" spans="1:3">
      <c r="A1" s="13" t="s">
        <v>0</v>
      </c>
      <c r="B1" s="13"/>
      <c r="C1" s="13"/>
    </row>
    <row r="2" ht="42" customHeight="1" spans="1:12">
      <c r="A2" s="14" t="s">
        <v>1</v>
      </c>
      <c r="B2" s="14"/>
      <c r="C2" s="14"/>
      <c r="D2" s="14"/>
      <c r="E2" s="4"/>
      <c r="F2" s="14"/>
      <c r="G2" s="14"/>
      <c r="H2" s="14"/>
      <c r="I2" s="14"/>
      <c r="J2" s="14"/>
      <c r="K2" s="14"/>
      <c r="L2" s="14"/>
    </row>
    <row r="3" s="4" customFormat="1" ht="43.5" customHeight="1" spans="1:1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4" customFormat="1" ht="38" customHeight="1" spans="1:12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7" t="s">
        <v>8</v>
      </c>
      <c r="G4" s="17" t="s">
        <v>9</v>
      </c>
      <c r="H4" s="19" t="s">
        <v>10</v>
      </c>
      <c r="I4" s="17" t="s">
        <v>11</v>
      </c>
      <c r="J4" s="17" t="s">
        <v>12</v>
      </c>
      <c r="K4" s="17" t="s">
        <v>13</v>
      </c>
      <c r="L4" s="33" t="s">
        <v>14</v>
      </c>
    </row>
    <row r="5" s="4" customFormat="1" ht="37" customHeight="1" spans="1:12">
      <c r="A5" s="20">
        <v>1</v>
      </c>
      <c r="B5" s="21" t="s">
        <v>15</v>
      </c>
      <c r="C5" s="21" t="s">
        <v>16</v>
      </c>
      <c r="D5" s="21" t="s">
        <v>17</v>
      </c>
      <c r="E5" s="22" t="s">
        <v>18</v>
      </c>
      <c r="F5" s="21" t="s">
        <v>19</v>
      </c>
      <c r="G5" s="21" t="s">
        <v>20</v>
      </c>
      <c r="H5" s="23">
        <v>45689</v>
      </c>
      <c r="I5" s="24" t="s">
        <v>21</v>
      </c>
      <c r="J5" s="34">
        <f>IF(F5="是",VLOOKUP(G5,[1]Sheet2!A:C,3,FALSE),VLOOKUP(G5,[1]Sheet2!A:B,2,FALSE))</f>
        <v>600</v>
      </c>
      <c r="K5" s="35" t="s">
        <v>22</v>
      </c>
      <c r="L5" s="21"/>
    </row>
    <row r="6" s="4" customFormat="1" ht="37" customHeight="1" spans="1:12">
      <c r="A6" s="20">
        <v>2</v>
      </c>
      <c r="B6" s="21" t="s">
        <v>15</v>
      </c>
      <c r="C6" s="21" t="s">
        <v>16</v>
      </c>
      <c r="D6" s="21" t="s">
        <v>23</v>
      </c>
      <c r="E6" s="22" t="s">
        <v>18</v>
      </c>
      <c r="F6" s="21" t="s">
        <v>19</v>
      </c>
      <c r="G6" s="21" t="s">
        <v>20</v>
      </c>
      <c r="H6" s="23">
        <v>45689</v>
      </c>
      <c r="I6" s="24" t="s">
        <v>21</v>
      </c>
      <c r="J6" s="34">
        <f>IF(F6="是",VLOOKUP(G6,[1]Sheet2!A:C,3,FALSE),VLOOKUP(G6,[1]Sheet2!A:B,2,FALSE))</f>
        <v>600</v>
      </c>
      <c r="K6" s="35" t="s">
        <v>22</v>
      </c>
      <c r="L6" s="21"/>
    </row>
    <row r="7" s="4" customFormat="1" ht="35" customHeight="1" spans="1:12">
      <c r="A7" s="20">
        <v>3</v>
      </c>
      <c r="B7" s="21" t="s">
        <v>15</v>
      </c>
      <c r="C7" s="21" t="s">
        <v>16</v>
      </c>
      <c r="D7" s="21" t="s">
        <v>24</v>
      </c>
      <c r="E7" s="22" t="s">
        <v>18</v>
      </c>
      <c r="F7" s="21" t="s">
        <v>19</v>
      </c>
      <c r="G7" s="21" t="s">
        <v>20</v>
      </c>
      <c r="H7" s="23">
        <v>45689</v>
      </c>
      <c r="I7" s="24" t="s">
        <v>21</v>
      </c>
      <c r="J7" s="34">
        <f>IF(F7="是",VLOOKUP(G7,[1]Sheet2!A:C,3,FALSE),VLOOKUP(G7,[1]Sheet2!A:B,2,FALSE))</f>
        <v>600</v>
      </c>
      <c r="K7" s="35" t="s">
        <v>22</v>
      </c>
      <c r="L7" s="21"/>
    </row>
    <row r="8" s="4" customFormat="1" ht="37" customHeight="1" spans="1:12">
      <c r="A8" s="20">
        <v>4</v>
      </c>
      <c r="B8" s="21" t="s">
        <v>15</v>
      </c>
      <c r="C8" s="21" t="s">
        <v>16</v>
      </c>
      <c r="D8" s="21" t="s">
        <v>25</v>
      </c>
      <c r="E8" s="22" t="s">
        <v>18</v>
      </c>
      <c r="F8" s="21" t="s">
        <v>19</v>
      </c>
      <c r="G8" s="21" t="s">
        <v>26</v>
      </c>
      <c r="H8" s="23">
        <v>45717</v>
      </c>
      <c r="I8" s="24" t="s">
        <v>27</v>
      </c>
      <c r="J8" s="34">
        <f>IF(F8="是",VLOOKUP(G8,[1]Sheet2!A:C,3,FALSE),VLOOKUP(G8,[1]Sheet2!A:B,2,FALSE))</f>
        <v>800</v>
      </c>
      <c r="K8" s="35" t="s">
        <v>22</v>
      </c>
      <c r="L8" s="21"/>
    </row>
    <row r="9" s="4" customFormat="1" ht="37" customHeight="1" spans="1:12">
      <c r="A9" s="20">
        <v>5</v>
      </c>
      <c r="B9" s="21" t="s">
        <v>15</v>
      </c>
      <c r="C9" s="21" t="s">
        <v>16</v>
      </c>
      <c r="D9" s="21" t="s">
        <v>28</v>
      </c>
      <c r="E9" s="21" t="s">
        <v>18</v>
      </c>
      <c r="F9" s="21" t="s">
        <v>19</v>
      </c>
      <c r="G9" s="21" t="s">
        <v>20</v>
      </c>
      <c r="H9" s="22" t="s">
        <v>29</v>
      </c>
      <c r="I9" s="24">
        <v>4</v>
      </c>
      <c r="J9" s="34">
        <f>IF(F9="是",VLOOKUP(G9,[1]Sheet2!A:C,3,FALSE),VLOOKUP(G9,[1]Sheet2!A:B,2,FALSE))</f>
        <v>600</v>
      </c>
      <c r="K9" s="35" t="s">
        <v>22</v>
      </c>
      <c r="L9" s="21"/>
    </row>
    <row r="10" s="4" customFormat="1" ht="37" customHeight="1" spans="1:12">
      <c r="A10" s="20">
        <v>6</v>
      </c>
      <c r="B10" s="21" t="s">
        <v>15</v>
      </c>
      <c r="C10" s="21" t="s">
        <v>16</v>
      </c>
      <c r="D10" s="21" t="s">
        <v>30</v>
      </c>
      <c r="E10" s="21" t="s">
        <v>18</v>
      </c>
      <c r="F10" s="21" t="s">
        <v>19</v>
      </c>
      <c r="G10" s="21" t="s">
        <v>20</v>
      </c>
      <c r="H10" s="23">
        <v>45689</v>
      </c>
      <c r="I10" s="24" t="s">
        <v>21</v>
      </c>
      <c r="J10" s="34">
        <f>IF(F10="是",VLOOKUP(G10,[1]Sheet2!A:C,3,FALSE),VLOOKUP(G10,[1]Sheet2!A:B,2,FALSE))</f>
        <v>600</v>
      </c>
      <c r="K10" s="35" t="s">
        <v>22</v>
      </c>
      <c r="L10" s="21"/>
    </row>
    <row r="11" s="5" customFormat="1" ht="37" customHeight="1" spans="1:15">
      <c r="A11" s="20">
        <v>7</v>
      </c>
      <c r="B11" s="21" t="s">
        <v>15</v>
      </c>
      <c r="C11" s="21" t="s">
        <v>16</v>
      </c>
      <c r="D11" s="21" t="s">
        <v>31</v>
      </c>
      <c r="E11" s="21" t="s">
        <v>18</v>
      </c>
      <c r="F11" s="21" t="s">
        <v>19</v>
      </c>
      <c r="G11" s="21" t="s">
        <v>20</v>
      </c>
      <c r="H11" s="23">
        <v>45689</v>
      </c>
      <c r="I11" s="24" t="s">
        <v>21</v>
      </c>
      <c r="J11" s="34">
        <f>IF(F11="是",VLOOKUP(G11,[1]Sheet2!A:C,3,FALSE),VLOOKUP(G11,[1]Sheet2!A:B,2,FALSE))</f>
        <v>600</v>
      </c>
      <c r="K11" s="35" t="s">
        <v>22</v>
      </c>
      <c r="L11" s="21"/>
      <c r="O11" s="5" t="s">
        <v>32</v>
      </c>
    </row>
    <row r="12" s="4" customFormat="1" ht="37" customHeight="1" spans="1:12">
      <c r="A12" s="20">
        <v>8</v>
      </c>
      <c r="B12" s="21" t="s">
        <v>15</v>
      </c>
      <c r="C12" s="21" t="s">
        <v>16</v>
      </c>
      <c r="D12" s="21" t="s">
        <v>33</v>
      </c>
      <c r="E12" s="22" t="s">
        <v>18</v>
      </c>
      <c r="F12" s="21" t="s">
        <v>19</v>
      </c>
      <c r="G12" s="21" t="s">
        <v>20</v>
      </c>
      <c r="H12" s="23">
        <v>45689</v>
      </c>
      <c r="I12" s="24" t="s">
        <v>21</v>
      </c>
      <c r="J12" s="34">
        <f>IF(F12="是",VLOOKUP(G12,[1]Sheet2!A:C,3,FALSE),VLOOKUP(G12,[1]Sheet2!A:B,2,FALSE))</f>
        <v>600</v>
      </c>
      <c r="K12" s="35" t="s">
        <v>22</v>
      </c>
      <c r="L12" s="21"/>
    </row>
    <row r="13" s="4" customFormat="1" ht="37" customHeight="1" spans="1:12">
      <c r="A13" s="20">
        <v>9</v>
      </c>
      <c r="B13" s="21" t="s">
        <v>15</v>
      </c>
      <c r="C13" s="21" t="s">
        <v>34</v>
      </c>
      <c r="D13" s="21" t="s">
        <v>35</v>
      </c>
      <c r="E13" s="22" t="s">
        <v>18</v>
      </c>
      <c r="F13" s="21" t="s">
        <v>19</v>
      </c>
      <c r="G13" s="21" t="s">
        <v>36</v>
      </c>
      <c r="H13" s="23">
        <v>45689</v>
      </c>
      <c r="I13" s="24" t="s">
        <v>37</v>
      </c>
      <c r="J13" s="34">
        <f>IF(F13="是",VLOOKUP(G13,[1]Sheet2!A:C,3,FALSE),VLOOKUP(G13,[1]Sheet2!A:B,2,FALSE))</f>
        <v>800</v>
      </c>
      <c r="K13" s="35" t="s">
        <v>22</v>
      </c>
      <c r="L13" s="21"/>
    </row>
    <row r="14" s="4" customFormat="1" ht="37" customHeight="1" spans="1:12">
      <c r="A14" s="20">
        <v>10</v>
      </c>
      <c r="B14" s="21" t="s">
        <v>15</v>
      </c>
      <c r="C14" s="21" t="s">
        <v>34</v>
      </c>
      <c r="D14" s="21" t="s">
        <v>38</v>
      </c>
      <c r="E14" s="22" t="s">
        <v>18</v>
      </c>
      <c r="F14" s="21" t="s">
        <v>19</v>
      </c>
      <c r="G14" s="21" t="s">
        <v>20</v>
      </c>
      <c r="H14" s="23">
        <v>45717</v>
      </c>
      <c r="I14" s="24" t="s">
        <v>39</v>
      </c>
      <c r="J14" s="34">
        <f>IF(F14="是",VLOOKUP(G14,[1]Sheet2!A:C,3,FALSE),VLOOKUP(G14,[1]Sheet2!A:B,2,FALSE))</f>
        <v>600</v>
      </c>
      <c r="K14" s="35" t="s">
        <v>22</v>
      </c>
      <c r="L14" s="21"/>
    </row>
    <row r="15" s="4" customFormat="1" ht="37" customHeight="1" spans="1:12">
      <c r="A15" s="20">
        <v>11</v>
      </c>
      <c r="B15" s="21" t="s">
        <v>15</v>
      </c>
      <c r="C15" s="21" t="s">
        <v>34</v>
      </c>
      <c r="D15" s="21" t="s">
        <v>40</v>
      </c>
      <c r="E15" s="22" t="s">
        <v>18</v>
      </c>
      <c r="F15" s="21" t="s">
        <v>19</v>
      </c>
      <c r="G15" s="21" t="s">
        <v>20</v>
      </c>
      <c r="H15" s="23">
        <v>45689</v>
      </c>
      <c r="I15" s="24" t="s">
        <v>37</v>
      </c>
      <c r="J15" s="34">
        <f>IF(F15="是",VLOOKUP(G15,[1]Sheet2!A:C,3,FALSE),VLOOKUP(G15,[1]Sheet2!A:B,2,FALSE))</f>
        <v>600</v>
      </c>
      <c r="K15" s="35" t="s">
        <v>22</v>
      </c>
      <c r="L15" s="21"/>
    </row>
    <row r="16" s="4" customFormat="1" ht="37" customHeight="1" spans="1:12">
      <c r="A16" s="20">
        <v>12</v>
      </c>
      <c r="B16" s="21" t="s">
        <v>15</v>
      </c>
      <c r="C16" s="21" t="s">
        <v>34</v>
      </c>
      <c r="D16" s="21" t="s">
        <v>41</v>
      </c>
      <c r="E16" s="22" t="s">
        <v>18</v>
      </c>
      <c r="F16" s="21" t="s">
        <v>19</v>
      </c>
      <c r="G16" s="21" t="s">
        <v>20</v>
      </c>
      <c r="H16" s="23">
        <v>45689</v>
      </c>
      <c r="I16" s="24" t="s">
        <v>21</v>
      </c>
      <c r="J16" s="34">
        <f>IF(F16="是",VLOOKUP(G16,[1]Sheet2!A:C,3,FALSE),VLOOKUP(G16,[1]Sheet2!A:B,2,FALSE))</f>
        <v>600</v>
      </c>
      <c r="K16" s="35" t="s">
        <v>22</v>
      </c>
      <c r="L16" s="21"/>
    </row>
    <row r="17" s="4" customFormat="1" ht="37" customHeight="1" spans="1:12">
      <c r="A17" s="20">
        <v>13</v>
      </c>
      <c r="B17" s="21" t="s">
        <v>15</v>
      </c>
      <c r="C17" s="21" t="s">
        <v>42</v>
      </c>
      <c r="D17" s="21" t="s">
        <v>43</v>
      </c>
      <c r="E17" s="22" t="s">
        <v>18</v>
      </c>
      <c r="F17" s="21" t="s">
        <v>19</v>
      </c>
      <c r="G17" s="21" t="s">
        <v>20</v>
      </c>
      <c r="H17" s="22" t="s">
        <v>29</v>
      </c>
      <c r="I17" s="24" t="s">
        <v>44</v>
      </c>
      <c r="J17" s="34">
        <f>IF(F17="是",VLOOKUP(G17,[1]Sheet2!A:C,3,FALSE),VLOOKUP(G17,[1]Sheet2!A:B,2,FALSE))</f>
        <v>600</v>
      </c>
      <c r="K17" s="35" t="s">
        <v>22</v>
      </c>
      <c r="L17" s="21"/>
    </row>
    <row r="18" s="4" customFormat="1" ht="37" customHeight="1" spans="1:12">
      <c r="A18" s="20">
        <v>14</v>
      </c>
      <c r="B18" s="21" t="s">
        <v>15</v>
      </c>
      <c r="C18" s="21" t="s">
        <v>45</v>
      </c>
      <c r="D18" s="21" t="s">
        <v>46</v>
      </c>
      <c r="E18" s="21" t="s">
        <v>18</v>
      </c>
      <c r="F18" s="21" t="s">
        <v>19</v>
      </c>
      <c r="G18" s="21" t="s">
        <v>20</v>
      </c>
      <c r="H18" s="23">
        <v>45689</v>
      </c>
      <c r="I18" s="24" t="s">
        <v>37</v>
      </c>
      <c r="J18" s="34">
        <f>IF(F18="是",VLOOKUP(G18,[1]Sheet2!A:C,3,FALSE),VLOOKUP(G18,[1]Sheet2!A:B,2,FALSE))</f>
        <v>600</v>
      </c>
      <c r="K18" s="35" t="s">
        <v>22</v>
      </c>
      <c r="L18" s="21"/>
    </row>
    <row r="19" s="4" customFormat="1" ht="37" customHeight="1" spans="1:12">
      <c r="A19" s="20">
        <v>15</v>
      </c>
      <c r="B19" s="21" t="s">
        <v>15</v>
      </c>
      <c r="C19" s="21" t="s">
        <v>45</v>
      </c>
      <c r="D19" s="21" t="s">
        <v>47</v>
      </c>
      <c r="E19" s="21" t="s">
        <v>18</v>
      </c>
      <c r="F19" s="21" t="s">
        <v>19</v>
      </c>
      <c r="G19" s="21" t="s">
        <v>20</v>
      </c>
      <c r="H19" s="23">
        <v>45689</v>
      </c>
      <c r="I19" s="24" t="s">
        <v>37</v>
      </c>
      <c r="J19" s="34">
        <f>IF(F19="是",VLOOKUP(G19,[1]Sheet2!A:C,3,FALSE),VLOOKUP(G19,[1]Sheet2!A:B,2,FALSE))</f>
        <v>600</v>
      </c>
      <c r="K19" s="35" t="s">
        <v>22</v>
      </c>
      <c r="L19" s="21"/>
    </row>
    <row r="20" s="4" customFormat="1" ht="37" customHeight="1" spans="1:12">
      <c r="A20" s="20">
        <v>16</v>
      </c>
      <c r="B20" s="21" t="s">
        <v>15</v>
      </c>
      <c r="C20" s="21" t="s">
        <v>45</v>
      </c>
      <c r="D20" s="21" t="s">
        <v>48</v>
      </c>
      <c r="E20" s="21" t="s">
        <v>18</v>
      </c>
      <c r="F20" s="21" t="s">
        <v>19</v>
      </c>
      <c r="G20" s="21" t="s">
        <v>20</v>
      </c>
      <c r="H20" s="23">
        <v>45689</v>
      </c>
      <c r="I20" s="24" t="s">
        <v>37</v>
      </c>
      <c r="J20" s="34">
        <f>IF(F20="是",VLOOKUP(G20,[1]Sheet2!A:C,3,FALSE),VLOOKUP(G20,[1]Sheet2!A:B,2,FALSE))</f>
        <v>600</v>
      </c>
      <c r="K20" s="35" t="s">
        <v>22</v>
      </c>
      <c r="L20" s="21"/>
    </row>
    <row r="21" s="4" customFormat="1" ht="37" customHeight="1" spans="1:12">
      <c r="A21" s="20">
        <v>17</v>
      </c>
      <c r="B21" s="21" t="s">
        <v>15</v>
      </c>
      <c r="C21" s="21" t="s">
        <v>49</v>
      </c>
      <c r="D21" s="21" t="s">
        <v>50</v>
      </c>
      <c r="E21" s="21" t="s">
        <v>18</v>
      </c>
      <c r="F21" s="21" t="s">
        <v>19</v>
      </c>
      <c r="G21" s="21" t="s">
        <v>20</v>
      </c>
      <c r="H21" s="23">
        <v>45689</v>
      </c>
      <c r="I21" s="24" t="s">
        <v>37</v>
      </c>
      <c r="J21" s="34">
        <v>600</v>
      </c>
      <c r="K21" s="35" t="s">
        <v>22</v>
      </c>
      <c r="L21" s="21"/>
    </row>
    <row r="22" s="4" customFormat="1" ht="37" customHeight="1" spans="1:12">
      <c r="A22" s="20">
        <v>18</v>
      </c>
      <c r="B22" s="21" t="s">
        <v>15</v>
      </c>
      <c r="C22" s="21" t="s">
        <v>49</v>
      </c>
      <c r="D22" s="21" t="s">
        <v>51</v>
      </c>
      <c r="E22" s="22" t="s">
        <v>18</v>
      </c>
      <c r="F22" s="21" t="s">
        <v>19</v>
      </c>
      <c r="G22" s="21" t="s">
        <v>52</v>
      </c>
      <c r="H22" s="23">
        <v>45689</v>
      </c>
      <c r="I22" s="24" t="s">
        <v>21</v>
      </c>
      <c r="J22" s="34">
        <f>IF(F22="是",VLOOKUP(G22,[1]Sheet2!A:C,3,FALSE),VLOOKUP(G22,[1]Sheet2!A:B,2,FALSE))</f>
        <v>600</v>
      </c>
      <c r="K22" s="35" t="s">
        <v>22</v>
      </c>
      <c r="L22" s="21"/>
    </row>
    <row r="23" s="4" customFormat="1" ht="37" customHeight="1" spans="1:12">
      <c r="A23" s="20">
        <v>19</v>
      </c>
      <c r="B23" s="21" t="s">
        <v>15</v>
      </c>
      <c r="C23" s="21" t="s">
        <v>49</v>
      </c>
      <c r="D23" s="21" t="s">
        <v>53</v>
      </c>
      <c r="E23" s="22" t="s">
        <v>18</v>
      </c>
      <c r="F23" s="21" t="s">
        <v>19</v>
      </c>
      <c r="G23" s="21" t="s">
        <v>54</v>
      </c>
      <c r="H23" s="23">
        <v>45689</v>
      </c>
      <c r="I23" s="24" t="s">
        <v>21</v>
      </c>
      <c r="J23" s="34">
        <f>IF(F23="是",VLOOKUP(G23,[1]Sheet2!A:C,3,FALSE),VLOOKUP(G23,[1]Sheet2!A:B,2,FALSE))</f>
        <v>800</v>
      </c>
      <c r="K23" s="35" t="s">
        <v>22</v>
      </c>
      <c r="L23" s="21"/>
    </row>
    <row r="24" s="4" customFormat="1" ht="37" customHeight="1" spans="1:12">
      <c r="A24" s="20">
        <v>20</v>
      </c>
      <c r="B24" s="21" t="s">
        <v>15</v>
      </c>
      <c r="C24" s="21" t="s">
        <v>49</v>
      </c>
      <c r="D24" s="21" t="s">
        <v>55</v>
      </c>
      <c r="E24" s="22" t="s">
        <v>18</v>
      </c>
      <c r="F24" s="21" t="s">
        <v>19</v>
      </c>
      <c r="G24" s="21" t="s">
        <v>20</v>
      </c>
      <c r="H24" s="23">
        <v>45689</v>
      </c>
      <c r="I24" s="24" t="s">
        <v>21</v>
      </c>
      <c r="J24" s="34">
        <f>IF(F24="是",VLOOKUP(G24,[1]Sheet2!A:C,3,FALSE),VLOOKUP(G24,[1]Sheet2!A:B,2,FALSE))</f>
        <v>600</v>
      </c>
      <c r="K24" s="35" t="s">
        <v>22</v>
      </c>
      <c r="L24" s="21"/>
    </row>
    <row r="25" s="4" customFormat="1" ht="37" customHeight="1" spans="1:12">
      <c r="A25" s="20">
        <v>21</v>
      </c>
      <c r="B25" s="21" t="s">
        <v>15</v>
      </c>
      <c r="C25" s="21" t="s">
        <v>49</v>
      </c>
      <c r="D25" s="21" t="s">
        <v>56</v>
      </c>
      <c r="E25" s="22" t="s">
        <v>18</v>
      </c>
      <c r="F25" s="21" t="s">
        <v>19</v>
      </c>
      <c r="G25" s="21" t="s">
        <v>20</v>
      </c>
      <c r="H25" s="23">
        <v>45689</v>
      </c>
      <c r="I25" s="24" t="s">
        <v>21</v>
      </c>
      <c r="J25" s="34">
        <f>IF(F25="是",VLOOKUP(G25,[1]Sheet2!A:C,3,FALSE),VLOOKUP(G25,[1]Sheet2!A:B,2,FALSE))</f>
        <v>600</v>
      </c>
      <c r="K25" s="35" t="s">
        <v>22</v>
      </c>
      <c r="L25" s="21"/>
    </row>
    <row r="26" s="4" customFormat="1" ht="37" customHeight="1" spans="1:12">
      <c r="A26" s="20">
        <v>22</v>
      </c>
      <c r="B26" s="21" t="s">
        <v>15</v>
      </c>
      <c r="C26" s="21" t="s">
        <v>57</v>
      </c>
      <c r="D26" s="21" t="s">
        <v>58</v>
      </c>
      <c r="E26" s="21" t="s">
        <v>18</v>
      </c>
      <c r="F26" s="21" t="s">
        <v>19</v>
      </c>
      <c r="G26" s="21" t="s">
        <v>54</v>
      </c>
      <c r="H26" s="23">
        <v>45689</v>
      </c>
      <c r="I26" s="24" t="s">
        <v>21</v>
      </c>
      <c r="J26" s="34">
        <f>IF(F26="是",VLOOKUP(G26,[1]Sheet2!A:C,3,FALSE),VLOOKUP(G26,[1]Sheet2!A:B,2,FALSE))</f>
        <v>800</v>
      </c>
      <c r="K26" s="35" t="s">
        <v>22</v>
      </c>
      <c r="L26" s="21"/>
    </row>
    <row r="27" s="4" customFormat="1" ht="37" customHeight="1" spans="1:12">
      <c r="A27" s="20">
        <v>23</v>
      </c>
      <c r="B27" s="21" t="s">
        <v>15</v>
      </c>
      <c r="C27" s="21" t="s">
        <v>57</v>
      </c>
      <c r="D27" s="21" t="s">
        <v>59</v>
      </c>
      <c r="E27" s="22" t="s">
        <v>18</v>
      </c>
      <c r="F27" s="21" t="s">
        <v>19</v>
      </c>
      <c r="G27" s="21" t="s">
        <v>20</v>
      </c>
      <c r="H27" s="23">
        <v>45748</v>
      </c>
      <c r="I27" s="24" t="s">
        <v>44</v>
      </c>
      <c r="J27" s="34">
        <f>IF(F27="是",VLOOKUP(G27,[1]Sheet2!A:C,3,FALSE),VLOOKUP(G27,[1]Sheet2!A:B,2,FALSE))</f>
        <v>600</v>
      </c>
      <c r="K27" s="35" t="s">
        <v>22</v>
      </c>
      <c r="L27" s="21"/>
    </row>
    <row r="28" s="4" customFormat="1" ht="37" customHeight="1" spans="1:12">
      <c r="A28" s="20">
        <v>24</v>
      </c>
      <c r="B28" s="21" t="s">
        <v>15</v>
      </c>
      <c r="C28" s="21" t="s">
        <v>57</v>
      </c>
      <c r="D28" s="21" t="s">
        <v>60</v>
      </c>
      <c r="E28" s="22" t="s">
        <v>18</v>
      </c>
      <c r="F28" s="21" t="s">
        <v>19</v>
      </c>
      <c r="G28" s="21" t="s">
        <v>20</v>
      </c>
      <c r="H28" s="23">
        <v>45689</v>
      </c>
      <c r="I28" s="24" t="s">
        <v>39</v>
      </c>
      <c r="J28" s="34">
        <f>IF(F28="是",VLOOKUP(G28,[1]Sheet2!A:C,3,FALSE),VLOOKUP(G28,[1]Sheet2!A:B,2,FALSE))</f>
        <v>600</v>
      </c>
      <c r="K28" s="35" t="s">
        <v>22</v>
      </c>
      <c r="L28" s="21"/>
    </row>
    <row r="29" s="4" customFormat="1" ht="37" customHeight="1" spans="1:12">
      <c r="A29" s="20">
        <v>25</v>
      </c>
      <c r="B29" s="21" t="s">
        <v>15</v>
      </c>
      <c r="C29" s="21" t="s">
        <v>57</v>
      </c>
      <c r="D29" s="21" t="s">
        <v>61</v>
      </c>
      <c r="E29" s="22" t="s">
        <v>18</v>
      </c>
      <c r="F29" s="21" t="s">
        <v>19</v>
      </c>
      <c r="G29" s="21" t="s">
        <v>20</v>
      </c>
      <c r="H29" s="23">
        <v>45689</v>
      </c>
      <c r="I29" s="24" t="s">
        <v>21</v>
      </c>
      <c r="J29" s="34">
        <f>IF(F29="是",VLOOKUP(G29,[1]Sheet2!A:C,3,FALSE),VLOOKUP(G29,[1]Sheet2!A:B,2,FALSE))</f>
        <v>600</v>
      </c>
      <c r="K29" s="35" t="s">
        <v>22</v>
      </c>
      <c r="L29" s="21"/>
    </row>
    <row r="30" s="4" customFormat="1" ht="37" customHeight="1" spans="1:12">
      <c r="A30" s="20">
        <v>26</v>
      </c>
      <c r="B30" s="21" t="s">
        <v>15</v>
      </c>
      <c r="C30" s="21" t="s">
        <v>57</v>
      </c>
      <c r="D30" s="21" t="s">
        <v>62</v>
      </c>
      <c r="E30" s="22" t="s">
        <v>18</v>
      </c>
      <c r="F30" s="21" t="s">
        <v>19</v>
      </c>
      <c r="G30" s="21" t="s">
        <v>20</v>
      </c>
      <c r="H30" s="23">
        <v>45689</v>
      </c>
      <c r="I30" s="24" t="s">
        <v>21</v>
      </c>
      <c r="J30" s="34">
        <f>IF(F30="是",VLOOKUP(G30,[1]Sheet2!A:C,3,FALSE),VLOOKUP(G30,[1]Sheet2!A:B,2,FALSE))</f>
        <v>600</v>
      </c>
      <c r="K30" s="35" t="s">
        <v>22</v>
      </c>
      <c r="L30" s="21"/>
    </row>
    <row r="31" s="4" customFormat="1" ht="37" customHeight="1" spans="1:12">
      <c r="A31" s="20">
        <v>27</v>
      </c>
      <c r="B31" s="21" t="s">
        <v>15</v>
      </c>
      <c r="C31" s="21" t="s">
        <v>57</v>
      </c>
      <c r="D31" s="21" t="s">
        <v>63</v>
      </c>
      <c r="E31" s="22" t="s">
        <v>18</v>
      </c>
      <c r="F31" s="21" t="s">
        <v>19</v>
      </c>
      <c r="G31" s="21" t="s">
        <v>20</v>
      </c>
      <c r="H31" s="23" t="s">
        <v>64</v>
      </c>
      <c r="I31" s="24" t="s">
        <v>21</v>
      </c>
      <c r="J31" s="34">
        <f>IF(F31="是",VLOOKUP(G31,[1]Sheet2!A:C,3,FALSE),VLOOKUP(G31,[1]Sheet2!A:B,2,FALSE))</f>
        <v>600</v>
      </c>
      <c r="K31" s="35" t="s">
        <v>22</v>
      </c>
      <c r="L31" s="21"/>
    </row>
    <row r="32" s="4" customFormat="1" ht="37" customHeight="1" spans="1:12">
      <c r="A32" s="20">
        <v>28</v>
      </c>
      <c r="B32" s="21" t="s">
        <v>15</v>
      </c>
      <c r="C32" s="21" t="s">
        <v>65</v>
      </c>
      <c r="D32" s="21" t="s">
        <v>66</v>
      </c>
      <c r="E32" s="22" t="s">
        <v>18</v>
      </c>
      <c r="F32" s="21" t="s">
        <v>19</v>
      </c>
      <c r="G32" s="21" t="s">
        <v>20</v>
      </c>
      <c r="H32" s="23" t="s">
        <v>67</v>
      </c>
      <c r="I32" s="24" t="s">
        <v>68</v>
      </c>
      <c r="J32" s="34">
        <f>IF(F32="是",VLOOKUP(G32,[1]Sheet2!A:C,3,FALSE),VLOOKUP(G32,[1]Sheet2!A:B,2,FALSE))</f>
        <v>600</v>
      </c>
      <c r="K32" s="35" t="s">
        <v>22</v>
      </c>
      <c r="L32" s="21"/>
    </row>
    <row r="33" s="4" customFormat="1" ht="37" customHeight="1" spans="1:12">
      <c r="A33" s="20">
        <v>29</v>
      </c>
      <c r="B33" s="21" t="s">
        <v>15</v>
      </c>
      <c r="C33" s="21" t="s">
        <v>69</v>
      </c>
      <c r="D33" s="21" t="s">
        <v>70</v>
      </c>
      <c r="E33" s="22" t="s">
        <v>18</v>
      </c>
      <c r="F33" s="21" t="s">
        <v>19</v>
      </c>
      <c r="G33" s="21" t="s">
        <v>20</v>
      </c>
      <c r="H33" s="23">
        <v>45658</v>
      </c>
      <c r="I33" s="24" t="s">
        <v>68</v>
      </c>
      <c r="J33" s="34">
        <f>IF(F33="是",VLOOKUP(G33,[1]Sheet2!A:C,3,FALSE),VLOOKUP(G33,[1]Sheet2!A:B,2,FALSE))</f>
        <v>600</v>
      </c>
      <c r="K33" s="35" t="s">
        <v>22</v>
      </c>
      <c r="L33" s="21"/>
    </row>
    <row r="34" s="4" customFormat="1" ht="37" customHeight="1" spans="1:12">
      <c r="A34" s="20">
        <v>30</v>
      </c>
      <c r="B34" s="21" t="s">
        <v>15</v>
      </c>
      <c r="C34" s="21" t="s">
        <v>69</v>
      </c>
      <c r="D34" s="21" t="s">
        <v>71</v>
      </c>
      <c r="E34" s="22" t="s">
        <v>18</v>
      </c>
      <c r="F34" s="21" t="s">
        <v>19</v>
      </c>
      <c r="G34" s="21" t="s">
        <v>20</v>
      </c>
      <c r="H34" s="23">
        <v>45689</v>
      </c>
      <c r="I34" s="24" t="s">
        <v>21</v>
      </c>
      <c r="J34" s="34">
        <f>IF(F34="是",VLOOKUP(G34,[1]Sheet2!A:C,3,FALSE),VLOOKUP(G34,[1]Sheet2!A:B,2,FALSE))</f>
        <v>600</v>
      </c>
      <c r="K34" s="35" t="s">
        <v>22</v>
      </c>
      <c r="L34" s="21"/>
    </row>
    <row r="35" s="4" customFormat="1" ht="37" customHeight="1" spans="1:12">
      <c r="A35" s="20">
        <v>31</v>
      </c>
      <c r="B35" s="21" t="s">
        <v>15</v>
      </c>
      <c r="C35" s="21" t="s">
        <v>69</v>
      </c>
      <c r="D35" s="21" t="s">
        <v>72</v>
      </c>
      <c r="E35" s="22" t="s">
        <v>18</v>
      </c>
      <c r="F35" s="21" t="s">
        <v>19</v>
      </c>
      <c r="G35" s="21" t="s">
        <v>20</v>
      </c>
      <c r="H35" s="23">
        <v>45689</v>
      </c>
      <c r="I35" s="24" t="s">
        <v>21</v>
      </c>
      <c r="J35" s="34">
        <f>IF(F35="是",VLOOKUP(G35,[1]Sheet2!A:C,3,FALSE),VLOOKUP(G35,[1]Sheet2!A:B,2,FALSE))</f>
        <v>600</v>
      </c>
      <c r="K35" s="35" t="s">
        <v>22</v>
      </c>
      <c r="L35" s="21"/>
    </row>
    <row r="36" s="4" customFormat="1" ht="37" customHeight="1" spans="1:12">
      <c r="A36" s="20">
        <v>32</v>
      </c>
      <c r="B36" s="21" t="s">
        <v>15</v>
      </c>
      <c r="C36" s="24" t="s">
        <v>69</v>
      </c>
      <c r="D36" s="24" t="s">
        <v>73</v>
      </c>
      <c r="E36" s="22" t="s">
        <v>18</v>
      </c>
      <c r="F36" s="24" t="s">
        <v>19</v>
      </c>
      <c r="G36" s="24" t="s">
        <v>20</v>
      </c>
      <c r="H36" s="25">
        <v>45704</v>
      </c>
      <c r="I36" s="24" t="s">
        <v>37</v>
      </c>
      <c r="J36" s="34">
        <f>IF(F36="是",VLOOKUP(G36,[1]Sheet2!A:C,3,FALSE),VLOOKUP(G36,[1]Sheet2!A:B,2,FALSE))</f>
        <v>600</v>
      </c>
      <c r="K36" s="35" t="s">
        <v>22</v>
      </c>
      <c r="L36" s="21"/>
    </row>
    <row r="37" s="4" customFormat="1" ht="37" customHeight="1" spans="1:12">
      <c r="A37" s="20">
        <v>33</v>
      </c>
      <c r="B37" s="21" t="s">
        <v>15</v>
      </c>
      <c r="C37" s="21" t="s">
        <v>69</v>
      </c>
      <c r="D37" s="21" t="s">
        <v>74</v>
      </c>
      <c r="E37" s="22" t="s">
        <v>18</v>
      </c>
      <c r="F37" s="21" t="s">
        <v>19</v>
      </c>
      <c r="G37" s="21" t="s">
        <v>20</v>
      </c>
      <c r="H37" s="23">
        <v>45696</v>
      </c>
      <c r="I37" s="24" t="s">
        <v>37</v>
      </c>
      <c r="J37" s="34">
        <v>600</v>
      </c>
      <c r="K37" s="35" t="s">
        <v>22</v>
      </c>
      <c r="L37" s="21"/>
    </row>
    <row r="38" s="4" customFormat="1" ht="37" customHeight="1" spans="1:12">
      <c r="A38" s="20">
        <v>34</v>
      </c>
      <c r="B38" s="21" t="s">
        <v>15</v>
      </c>
      <c r="C38" s="21" t="s">
        <v>69</v>
      </c>
      <c r="D38" s="21" t="s">
        <v>75</v>
      </c>
      <c r="E38" s="22" t="s">
        <v>18</v>
      </c>
      <c r="F38" s="21" t="s">
        <v>19</v>
      </c>
      <c r="G38" s="21" t="s">
        <v>20</v>
      </c>
      <c r="H38" s="23">
        <v>45731</v>
      </c>
      <c r="I38" s="24" t="s">
        <v>39</v>
      </c>
      <c r="J38" s="34">
        <f>IF(F38="是",VLOOKUP(G38,[1]Sheet2!A:C,3,FALSE),VLOOKUP(G38,[1]Sheet2!A:B,2,FALSE))</f>
        <v>600</v>
      </c>
      <c r="K38" s="35" t="s">
        <v>22</v>
      </c>
      <c r="L38" s="21"/>
    </row>
    <row r="39" s="4" customFormat="1" ht="37" customHeight="1" spans="1:12">
      <c r="A39" s="20">
        <v>35</v>
      </c>
      <c r="B39" s="21" t="s">
        <v>15</v>
      </c>
      <c r="C39" s="21" t="s">
        <v>76</v>
      </c>
      <c r="D39" s="21" t="s">
        <v>77</v>
      </c>
      <c r="E39" s="22" t="s">
        <v>18</v>
      </c>
      <c r="F39" s="21" t="s">
        <v>19</v>
      </c>
      <c r="G39" s="21" t="s">
        <v>78</v>
      </c>
      <c r="H39" s="23">
        <v>45689</v>
      </c>
      <c r="I39" s="24" t="s">
        <v>21</v>
      </c>
      <c r="J39" s="34">
        <f>IF(F39="是",VLOOKUP(G39,[1]Sheet2!A:C,3,FALSE),VLOOKUP(G39,[1]Sheet2!A:B,2,FALSE))</f>
        <v>800</v>
      </c>
      <c r="K39" s="35" t="s">
        <v>22</v>
      </c>
      <c r="L39" s="21"/>
    </row>
    <row r="40" s="4" customFormat="1" ht="37" customHeight="1" spans="1:12">
      <c r="A40" s="20">
        <v>36</v>
      </c>
      <c r="B40" s="21" t="s">
        <v>15</v>
      </c>
      <c r="C40" s="21" t="s">
        <v>76</v>
      </c>
      <c r="D40" s="21" t="s">
        <v>79</v>
      </c>
      <c r="E40" s="22" t="s">
        <v>18</v>
      </c>
      <c r="F40" s="21" t="s">
        <v>19</v>
      </c>
      <c r="G40" s="21" t="s">
        <v>78</v>
      </c>
      <c r="H40" s="23">
        <v>45689</v>
      </c>
      <c r="I40" s="24" t="s">
        <v>21</v>
      </c>
      <c r="J40" s="34">
        <f>IF(F40="是",VLOOKUP(G40,[1]Sheet2!A:C,3,FALSE),VLOOKUP(G40,[1]Sheet2!A:B,2,FALSE))</f>
        <v>800</v>
      </c>
      <c r="K40" s="35" t="s">
        <v>22</v>
      </c>
      <c r="L40" s="21"/>
    </row>
    <row r="41" s="4" customFormat="1" ht="37" customHeight="1" spans="1:12">
      <c r="A41" s="20">
        <v>37</v>
      </c>
      <c r="B41" s="21" t="s">
        <v>15</v>
      </c>
      <c r="C41" s="21" t="s">
        <v>76</v>
      </c>
      <c r="D41" s="21" t="s">
        <v>80</v>
      </c>
      <c r="E41" s="21" t="s">
        <v>18</v>
      </c>
      <c r="F41" s="21" t="s">
        <v>19</v>
      </c>
      <c r="G41" s="21" t="s">
        <v>20</v>
      </c>
      <c r="H41" s="23">
        <v>45717</v>
      </c>
      <c r="I41" s="24" t="s">
        <v>39</v>
      </c>
      <c r="J41" s="34">
        <f>IF(F41="是",VLOOKUP(G41,[1]Sheet2!A:C,3,FALSE),VLOOKUP(G41,[1]Sheet2!A:B,2,FALSE))</f>
        <v>600</v>
      </c>
      <c r="K41" s="35" t="s">
        <v>22</v>
      </c>
      <c r="L41" s="21"/>
    </row>
    <row r="42" s="4" customFormat="1" ht="37" customHeight="1" spans="1:12">
      <c r="A42" s="20">
        <v>38</v>
      </c>
      <c r="B42" s="21" t="s">
        <v>15</v>
      </c>
      <c r="C42" s="21" t="s">
        <v>76</v>
      </c>
      <c r="D42" s="21" t="s">
        <v>81</v>
      </c>
      <c r="E42" s="22" t="s">
        <v>18</v>
      </c>
      <c r="F42" s="21" t="s">
        <v>19</v>
      </c>
      <c r="G42" s="21" t="s">
        <v>20</v>
      </c>
      <c r="H42" s="23">
        <v>45689</v>
      </c>
      <c r="I42" s="24" t="s">
        <v>21</v>
      </c>
      <c r="J42" s="34">
        <f>IF(F42="是",VLOOKUP(G42,[1]Sheet2!A:C,3,FALSE),VLOOKUP(G42,[1]Sheet2!A:B,2,FALSE))</f>
        <v>600</v>
      </c>
      <c r="K42" s="35" t="s">
        <v>22</v>
      </c>
      <c r="L42" s="21"/>
    </row>
    <row r="43" s="4" customFormat="1" ht="37" customHeight="1" spans="1:12">
      <c r="A43" s="20">
        <v>39</v>
      </c>
      <c r="B43" s="20" t="s">
        <v>82</v>
      </c>
      <c r="C43" s="20" t="s">
        <v>83</v>
      </c>
      <c r="D43" s="20" t="s">
        <v>84</v>
      </c>
      <c r="E43" s="26" t="s">
        <v>18</v>
      </c>
      <c r="F43" s="20" t="s">
        <v>19</v>
      </c>
      <c r="G43" s="20" t="s">
        <v>85</v>
      </c>
      <c r="H43" s="27">
        <v>45754</v>
      </c>
      <c r="I43" s="36">
        <v>4</v>
      </c>
      <c r="J43" s="20">
        <v>800</v>
      </c>
      <c r="K43" s="35" t="s">
        <v>22</v>
      </c>
      <c r="L43" s="21"/>
    </row>
    <row r="44" s="4" customFormat="1" ht="37" customHeight="1" spans="1:12">
      <c r="A44" s="20">
        <v>40</v>
      </c>
      <c r="B44" s="21" t="s">
        <v>82</v>
      </c>
      <c r="C44" s="21" t="s">
        <v>83</v>
      </c>
      <c r="D44" s="21" t="s">
        <v>86</v>
      </c>
      <c r="E44" s="22" t="s">
        <v>18</v>
      </c>
      <c r="F44" s="21" t="s">
        <v>19</v>
      </c>
      <c r="G44" s="21" t="s">
        <v>20</v>
      </c>
      <c r="H44" s="23">
        <v>45754</v>
      </c>
      <c r="I44" s="34">
        <v>4</v>
      </c>
      <c r="J44" s="21">
        <v>600</v>
      </c>
      <c r="K44" s="35" t="s">
        <v>22</v>
      </c>
      <c r="L44" s="21"/>
    </row>
    <row r="45" s="4" customFormat="1" ht="37" customHeight="1" spans="1:12">
      <c r="A45" s="20">
        <v>41</v>
      </c>
      <c r="B45" s="20" t="s">
        <v>82</v>
      </c>
      <c r="C45" s="20" t="s">
        <v>83</v>
      </c>
      <c r="D45" s="20" t="s">
        <v>87</v>
      </c>
      <c r="E45" s="26" t="s">
        <v>18</v>
      </c>
      <c r="F45" s="20" t="s">
        <v>19</v>
      </c>
      <c r="G45" s="20" t="s">
        <v>20</v>
      </c>
      <c r="H45" s="27">
        <v>45689</v>
      </c>
      <c r="I45" s="36">
        <v>2</v>
      </c>
      <c r="J45" s="20">
        <v>600</v>
      </c>
      <c r="K45" s="35" t="s">
        <v>22</v>
      </c>
      <c r="L45" s="21"/>
    </row>
    <row r="46" s="4" customFormat="1" ht="37" customHeight="1" spans="1:12">
      <c r="A46" s="20">
        <v>42</v>
      </c>
      <c r="B46" s="20" t="s">
        <v>82</v>
      </c>
      <c r="C46" s="20" t="s">
        <v>88</v>
      </c>
      <c r="D46" s="20" t="s">
        <v>89</v>
      </c>
      <c r="E46" s="28" t="s">
        <v>18</v>
      </c>
      <c r="F46" s="20" t="s">
        <v>19</v>
      </c>
      <c r="G46" s="20" t="s">
        <v>20</v>
      </c>
      <c r="H46" s="26" t="s">
        <v>64</v>
      </c>
      <c r="I46" s="37">
        <v>2</v>
      </c>
      <c r="J46" s="36">
        <f>IF(F46="是",VLOOKUP(G46,[2]Sheet2!A:C,3,FALSE),VLOOKUP(G46,[2]Sheet2!A:B,2,FALSE))</f>
        <v>600</v>
      </c>
      <c r="K46" s="35" t="s">
        <v>22</v>
      </c>
      <c r="L46" s="21"/>
    </row>
    <row r="47" s="4" customFormat="1" ht="37" customHeight="1" spans="1:12">
      <c r="A47" s="20">
        <v>43</v>
      </c>
      <c r="B47" s="20" t="s">
        <v>82</v>
      </c>
      <c r="C47" s="20" t="s">
        <v>88</v>
      </c>
      <c r="D47" s="20" t="s">
        <v>90</v>
      </c>
      <c r="E47" s="28" t="s">
        <v>18</v>
      </c>
      <c r="F47" s="20" t="s">
        <v>19</v>
      </c>
      <c r="G47" s="20" t="s">
        <v>20</v>
      </c>
      <c r="H47" s="27">
        <v>45748</v>
      </c>
      <c r="I47" s="37">
        <v>4</v>
      </c>
      <c r="J47" s="36">
        <v>600</v>
      </c>
      <c r="K47" s="35" t="s">
        <v>22</v>
      </c>
      <c r="L47" s="21"/>
    </row>
    <row r="48" s="4" customFormat="1" ht="37" customHeight="1" spans="1:12">
      <c r="A48" s="20">
        <v>44</v>
      </c>
      <c r="B48" s="20" t="s">
        <v>82</v>
      </c>
      <c r="C48" s="20" t="s">
        <v>88</v>
      </c>
      <c r="D48" s="20" t="s">
        <v>91</v>
      </c>
      <c r="E48" s="26" t="s">
        <v>18</v>
      </c>
      <c r="F48" s="20" t="s">
        <v>19</v>
      </c>
      <c r="G48" s="20" t="s">
        <v>20</v>
      </c>
      <c r="H48" s="27">
        <v>45748</v>
      </c>
      <c r="I48" s="36">
        <v>4</v>
      </c>
      <c r="J48" s="36">
        <v>600</v>
      </c>
      <c r="K48" s="35" t="s">
        <v>22</v>
      </c>
      <c r="L48" s="21"/>
    </row>
    <row r="49" s="4" customFormat="1" ht="37" customHeight="1" spans="1:12">
      <c r="A49" s="20">
        <v>45</v>
      </c>
      <c r="B49" s="20" t="s">
        <v>82</v>
      </c>
      <c r="C49" s="20" t="s">
        <v>92</v>
      </c>
      <c r="D49" s="20" t="s">
        <v>93</v>
      </c>
      <c r="E49" s="29" t="s">
        <v>18</v>
      </c>
      <c r="F49" s="20" t="s">
        <v>19</v>
      </c>
      <c r="G49" s="20" t="s">
        <v>20</v>
      </c>
      <c r="H49" s="27">
        <v>45689</v>
      </c>
      <c r="I49" s="37">
        <v>2</v>
      </c>
      <c r="J49" s="36">
        <f>IF(F49="是",VLOOKUP(G49,[2]Sheet2!A:C,3,FALSE),VLOOKUP(G49,[2]Sheet2!A:B,2,FALSE))</f>
        <v>600</v>
      </c>
      <c r="K49" s="35" t="s">
        <v>22</v>
      </c>
      <c r="L49" s="21"/>
    </row>
    <row r="50" s="4" customFormat="1" ht="37" customHeight="1" spans="1:12">
      <c r="A50" s="20">
        <v>46</v>
      </c>
      <c r="B50" s="20" t="s">
        <v>82</v>
      </c>
      <c r="C50" s="20" t="s">
        <v>92</v>
      </c>
      <c r="D50" s="20" t="s">
        <v>94</v>
      </c>
      <c r="E50" s="29" t="s">
        <v>18</v>
      </c>
      <c r="F50" s="20" t="s">
        <v>19</v>
      </c>
      <c r="G50" s="20" t="s">
        <v>20</v>
      </c>
      <c r="H50" s="27">
        <v>45689</v>
      </c>
      <c r="I50" s="37">
        <v>2</v>
      </c>
      <c r="J50" s="36">
        <f>IF(F50="是",VLOOKUP(G50,[2]Sheet2!A:C,3,FALSE),VLOOKUP(G50,[2]Sheet2!A:B,2,FALSE))</f>
        <v>600</v>
      </c>
      <c r="K50" s="35" t="s">
        <v>22</v>
      </c>
      <c r="L50" s="21"/>
    </row>
    <row r="51" s="4" customFormat="1" ht="37" customHeight="1" spans="1:12">
      <c r="A51" s="20">
        <v>47</v>
      </c>
      <c r="B51" s="21" t="s">
        <v>82</v>
      </c>
      <c r="C51" s="21" t="s">
        <v>92</v>
      </c>
      <c r="D51" s="21" t="s">
        <v>95</v>
      </c>
      <c r="E51" s="4" t="s">
        <v>18</v>
      </c>
      <c r="F51" s="21" t="s">
        <v>19</v>
      </c>
      <c r="G51" s="21" t="s">
        <v>20</v>
      </c>
      <c r="H51" s="23">
        <v>45689</v>
      </c>
      <c r="I51" s="38">
        <v>2</v>
      </c>
      <c r="J51" s="34">
        <f>IF(F51="是",VLOOKUP(G51,[2]Sheet2!A:C,3,FALSE),VLOOKUP(G51,[2]Sheet2!A:B,2,FALSE))</f>
        <v>600</v>
      </c>
      <c r="K51" s="35" t="s">
        <v>22</v>
      </c>
      <c r="L51" s="21"/>
    </row>
    <row r="52" s="4" customFormat="1" ht="37" customHeight="1" spans="1:12">
      <c r="A52" s="20">
        <v>48</v>
      </c>
      <c r="B52" s="20" t="s">
        <v>82</v>
      </c>
      <c r="C52" s="20" t="s">
        <v>96</v>
      </c>
      <c r="D52" s="20" t="s">
        <v>97</v>
      </c>
      <c r="E52" s="26" t="s">
        <v>18</v>
      </c>
      <c r="F52" s="20" t="s">
        <v>19</v>
      </c>
      <c r="G52" s="20" t="s">
        <v>20</v>
      </c>
      <c r="H52" s="27">
        <v>45775</v>
      </c>
      <c r="I52" s="36">
        <v>4</v>
      </c>
      <c r="J52" s="36">
        <v>600</v>
      </c>
      <c r="K52" s="35" t="s">
        <v>22</v>
      </c>
      <c r="L52" s="21"/>
    </row>
    <row r="53" s="4" customFormat="1" ht="37" customHeight="1" spans="1:12">
      <c r="A53" s="20">
        <v>49</v>
      </c>
      <c r="B53" s="20" t="s">
        <v>82</v>
      </c>
      <c r="C53" s="20" t="s">
        <v>98</v>
      </c>
      <c r="D53" s="20" t="s">
        <v>99</v>
      </c>
      <c r="E53" s="28" t="s">
        <v>18</v>
      </c>
      <c r="F53" s="20" t="s">
        <v>19</v>
      </c>
      <c r="G53" s="20" t="s">
        <v>20</v>
      </c>
      <c r="H53" s="30">
        <v>45689</v>
      </c>
      <c r="I53" s="37">
        <v>2</v>
      </c>
      <c r="J53" s="36">
        <v>600</v>
      </c>
      <c r="K53" s="35" t="s">
        <v>22</v>
      </c>
      <c r="L53" s="21"/>
    </row>
    <row r="54" s="4" customFormat="1" ht="37" customHeight="1" spans="1:12">
      <c r="A54" s="20">
        <v>50</v>
      </c>
      <c r="B54" s="31" t="s">
        <v>82</v>
      </c>
      <c r="C54" s="31" t="s">
        <v>98</v>
      </c>
      <c r="D54" s="31" t="s">
        <v>100</v>
      </c>
      <c r="E54" s="31" t="s">
        <v>18</v>
      </c>
      <c r="F54" s="31" t="s">
        <v>19</v>
      </c>
      <c r="G54" s="31" t="s">
        <v>20</v>
      </c>
      <c r="H54" s="30">
        <v>45689</v>
      </c>
      <c r="I54" s="37">
        <v>2</v>
      </c>
      <c r="J54" s="37">
        <v>600</v>
      </c>
      <c r="K54" s="35" t="s">
        <v>22</v>
      </c>
      <c r="L54" s="21"/>
    </row>
    <row r="55" s="4" customFormat="1" ht="37" customHeight="1" spans="1:12">
      <c r="A55" s="20">
        <v>51</v>
      </c>
      <c r="B55" s="20" t="s">
        <v>82</v>
      </c>
      <c r="C55" s="20" t="s">
        <v>98</v>
      </c>
      <c r="D55" s="20" t="s">
        <v>101</v>
      </c>
      <c r="E55" s="28" t="s">
        <v>18</v>
      </c>
      <c r="F55" s="20" t="s">
        <v>19</v>
      </c>
      <c r="G55" s="20" t="s">
        <v>20</v>
      </c>
      <c r="H55" s="30">
        <v>45689</v>
      </c>
      <c r="I55" s="37">
        <v>2</v>
      </c>
      <c r="J55" s="36">
        <v>600</v>
      </c>
      <c r="K55" s="35" t="s">
        <v>22</v>
      </c>
      <c r="L55" s="21"/>
    </row>
    <row r="56" s="4" customFormat="1" ht="37" customHeight="1" spans="1:12">
      <c r="A56" s="20">
        <v>52</v>
      </c>
      <c r="B56" s="20" t="s">
        <v>82</v>
      </c>
      <c r="C56" s="20" t="s">
        <v>102</v>
      </c>
      <c r="D56" s="20" t="s">
        <v>103</v>
      </c>
      <c r="E56" s="21" t="s">
        <v>18</v>
      </c>
      <c r="F56" s="20" t="s">
        <v>19</v>
      </c>
      <c r="G56" s="20" t="s">
        <v>20</v>
      </c>
      <c r="H56" s="32">
        <v>45658</v>
      </c>
      <c r="I56" s="36">
        <v>1</v>
      </c>
      <c r="J56" s="36">
        <v>600</v>
      </c>
      <c r="K56" s="35" t="s">
        <v>22</v>
      </c>
      <c r="L56" s="21"/>
    </row>
    <row r="57" s="4" customFormat="1" ht="37" customHeight="1" spans="1:12">
      <c r="A57" s="20">
        <v>53</v>
      </c>
      <c r="B57" s="20" t="s">
        <v>82</v>
      </c>
      <c r="C57" s="20" t="s">
        <v>102</v>
      </c>
      <c r="D57" s="20" t="s">
        <v>104</v>
      </c>
      <c r="E57" s="20" t="s">
        <v>18</v>
      </c>
      <c r="F57" s="20" t="s">
        <v>19</v>
      </c>
      <c r="G57" s="20" t="s">
        <v>20</v>
      </c>
      <c r="H57" s="32">
        <v>45728</v>
      </c>
      <c r="I57" s="37">
        <v>3</v>
      </c>
      <c r="J57" s="36">
        <v>600</v>
      </c>
      <c r="K57" s="35" t="s">
        <v>22</v>
      </c>
      <c r="L57" s="21"/>
    </row>
    <row r="58" s="4" customFormat="1" ht="37" customHeight="1" spans="1:12">
      <c r="A58" s="20">
        <v>54</v>
      </c>
      <c r="B58" s="20" t="s">
        <v>82</v>
      </c>
      <c r="C58" s="20" t="s">
        <v>102</v>
      </c>
      <c r="D58" s="20" t="s">
        <v>105</v>
      </c>
      <c r="E58" s="20" t="s">
        <v>18</v>
      </c>
      <c r="F58" s="20" t="s">
        <v>19</v>
      </c>
      <c r="G58" s="20" t="s">
        <v>20</v>
      </c>
      <c r="H58" s="32">
        <v>45668</v>
      </c>
      <c r="I58" s="36">
        <v>1</v>
      </c>
      <c r="J58" s="36">
        <v>600</v>
      </c>
      <c r="K58" s="35" t="s">
        <v>22</v>
      </c>
      <c r="L58" s="21"/>
    </row>
    <row r="59" s="4" customFormat="1" ht="37" customHeight="1" spans="1:12">
      <c r="A59" s="20">
        <v>55</v>
      </c>
      <c r="B59" s="21" t="s">
        <v>82</v>
      </c>
      <c r="C59" s="21" t="s">
        <v>102</v>
      </c>
      <c r="D59" s="21" t="s">
        <v>106</v>
      </c>
      <c r="E59" s="21" t="s">
        <v>18</v>
      </c>
      <c r="F59" s="21" t="s">
        <v>19</v>
      </c>
      <c r="G59" s="21" t="s">
        <v>20</v>
      </c>
      <c r="H59" s="32">
        <v>45728</v>
      </c>
      <c r="I59" s="37">
        <v>3</v>
      </c>
      <c r="J59" s="36">
        <v>600</v>
      </c>
      <c r="K59" s="35" t="s">
        <v>22</v>
      </c>
      <c r="L59" s="21"/>
    </row>
    <row r="60" s="6" customFormat="1" ht="37" customHeight="1" spans="1:12">
      <c r="A60" s="20">
        <v>56</v>
      </c>
      <c r="B60" s="31" t="s">
        <v>82</v>
      </c>
      <c r="C60" s="31" t="s">
        <v>107</v>
      </c>
      <c r="D60" s="31" t="s">
        <v>108</v>
      </c>
      <c r="E60" s="28" t="s">
        <v>18</v>
      </c>
      <c r="F60" s="31" t="s">
        <v>19</v>
      </c>
      <c r="G60" s="31" t="s">
        <v>20</v>
      </c>
      <c r="H60" s="30">
        <v>45717</v>
      </c>
      <c r="I60" s="37">
        <v>3</v>
      </c>
      <c r="J60" s="31">
        <v>600</v>
      </c>
      <c r="K60" s="35" t="s">
        <v>22</v>
      </c>
      <c r="L60" s="20"/>
    </row>
    <row r="61" s="6" customFormat="1" ht="37" customHeight="1" spans="1:12">
      <c r="A61" s="20">
        <v>57</v>
      </c>
      <c r="B61" s="31" t="s">
        <v>82</v>
      </c>
      <c r="C61" s="31" t="s">
        <v>107</v>
      </c>
      <c r="D61" s="31" t="s">
        <v>109</v>
      </c>
      <c r="E61" s="28" t="s">
        <v>18</v>
      </c>
      <c r="F61" s="31" t="s">
        <v>19</v>
      </c>
      <c r="G61" s="31" t="s">
        <v>20</v>
      </c>
      <c r="H61" s="30">
        <v>45717</v>
      </c>
      <c r="I61" s="37">
        <v>3</v>
      </c>
      <c r="J61" s="37">
        <v>600</v>
      </c>
      <c r="K61" s="35" t="s">
        <v>22</v>
      </c>
      <c r="L61" s="20"/>
    </row>
    <row r="62" s="6" customFormat="1" ht="37" customHeight="1" spans="1:12">
      <c r="A62" s="20">
        <v>58</v>
      </c>
      <c r="B62" s="20" t="s">
        <v>82</v>
      </c>
      <c r="C62" s="20" t="s">
        <v>107</v>
      </c>
      <c r="D62" s="20" t="s">
        <v>110</v>
      </c>
      <c r="E62" s="26" t="s">
        <v>18</v>
      </c>
      <c r="F62" s="20" t="s">
        <v>19</v>
      </c>
      <c r="G62" s="20" t="s">
        <v>20</v>
      </c>
      <c r="H62" s="27">
        <v>45689</v>
      </c>
      <c r="I62" s="37">
        <v>2</v>
      </c>
      <c r="J62" s="36">
        <f>IF(F62="是",VLOOKUP(G62,[3]Sheet2!A:C,3,FALSE),VLOOKUP(G62,[3]Sheet2!A:B,2,FALSE))</f>
        <v>600</v>
      </c>
      <c r="K62" s="35" t="s">
        <v>22</v>
      </c>
      <c r="L62" s="20"/>
    </row>
    <row r="63" s="6" customFormat="1" ht="37" customHeight="1" spans="1:12">
      <c r="A63" s="20">
        <v>59</v>
      </c>
      <c r="B63" s="20" t="s">
        <v>82</v>
      </c>
      <c r="C63" s="20" t="s">
        <v>107</v>
      </c>
      <c r="D63" s="20" t="s">
        <v>111</v>
      </c>
      <c r="E63" s="26" t="s">
        <v>18</v>
      </c>
      <c r="F63" s="20" t="s">
        <v>19</v>
      </c>
      <c r="G63" s="20" t="s">
        <v>20</v>
      </c>
      <c r="H63" s="27">
        <v>45717</v>
      </c>
      <c r="I63" s="37">
        <v>3</v>
      </c>
      <c r="J63" s="36">
        <f>IF(F63="是",VLOOKUP(G63,[3]Sheet2!A:C,3,FALSE),VLOOKUP(G63,[3]Sheet2!A:B,2,FALSE))</f>
        <v>600</v>
      </c>
      <c r="K63" s="35" t="s">
        <v>22</v>
      </c>
      <c r="L63" s="20"/>
    </row>
    <row r="64" s="6" customFormat="1" ht="37" customHeight="1" spans="1:12">
      <c r="A64" s="20">
        <v>60</v>
      </c>
      <c r="B64" s="20" t="s">
        <v>82</v>
      </c>
      <c r="C64" s="20" t="s">
        <v>112</v>
      </c>
      <c r="D64" s="20" t="s">
        <v>113</v>
      </c>
      <c r="E64" s="26" t="s">
        <v>18</v>
      </c>
      <c r="F64" s="20" t="s">
        <v>19</v>
      </c>
      <c r="G64" s="20" t="s">
        <v>20</v>
      </c>
      <c r="H64" s="27">
        <v>45689</v>
      </c>
      <c r="I64" s="37">
        <v>3</v>
      </c>
      <c r="J64" s="36">
        <f>IF(F64="是",VLOOKUP(G64,[4]Sheet2!A:C,3,FALSE),VLOOKUP(G64,[4]Sheet2!A:B,2,FALSE))</f>
        <v>600</v>
      </c>
      <c r="K64" s="35" t="s">
        <v>22</v>
      </c>
      <c r="L64" s="20"/>
    </row>
    <row r="65" s="6" customFormat="1" ht="37" customHeight="1" spans="1:12">
      <c r="A65" s="20">
        <v>61</v>
      </c>
      <c r="B65" s="20" t="s">
        <v>82</v>
      </c>
      <c r="C65" s="20" t="s">
        <v>112</v>
      </c>
      <c r="D65" s="20" t="s">
        <v>114</v>
      </c>
      <c r="E65" s="26" t="s">
        <v>18</v>
      </c>
      <c r="F65" s="20" t="s">
        <v>19</v>
      </c>
      <c r="G65" s="20" t="s">
        <v>20</v>
      </c>
      <c r="H65" s="27">
        <v>45717</v>
      </c>
      <c r="I65" s="37">
        <v>3</v>
      </c>
      <c r="J65" s="36">
        <f>IF(F65="是",VLOOKUP(G65,[4]Sheet2!A:C,3,FALSE),VLOOKUP(G65,[4]Sheet2!A:B,2,FALSE))</f>
        <v>600</v>
      </c>
      <c r="K65" s="35" t="s">
        <v>22</v>
      </c>
      <c r="L65" s="20"/>
    </row>
    <row r="66" s="6" customFormat="1" ht="37" customHeight="1" spans="1:12">
      <c r="A66" s="20">
        <v>62</v>
      </c>
      <c r="B66" s="20" t="s">
        <v>82</v>
      </c>
      <c r="C66" s="20" t="s">
        <v>112</v>
      </c>
      <c r="D66" s="20" t="s">
        <v>115</v>
      </c>
      <c r="E66" s="26" t="s">
        <v>18</v>
      </c>
      <c r="F66" s="20" t="s">
        <v>19</v>
      </c>
      <c r="G66" s="20" t="s">
        <v>20</v>
      </c>
      <c r="H66" s="27">
        <v>45700</v>
      </c>
      <c r="I66" s="37">
        <v>2</v>
      </c>
      <c r="J66" s="36">
        <f>IF(F66="是",VLOOKUP(G66,[4]Sheet2!A:C,3,FALSE),VLOOKUP(G66,[4]Sheet2!A:B,2,FALSE))</f>
        <v>600</v>
      </c>
      <c r="K66" s="35" t="s">
        <v>22</v>
      </c>
      <c r="L66" s="20"/>
    </row>
    <row r="67" s="6" customFormat="1" ht="37" customHeight="1" spans="1:12">
      <c r="A67" s="20">
        <v>63</v>
      </c>
      <c r="B67" s="20" t="s">
        <v>82</v>
      </c>
      <c r="C67" s="20" t="s">
        <v>112</v>
      </c>
      <c r="D67" s="20" t="s">
        <v>116</v>
      </c>
      <c r="E67" s="26" t="s">
        <v>18</v>
      </c>
      <c r="F67" s="20" t="s">
        <v>19</v>
      </c>
      <c r="G67" s="20" t="s">
        <v>20</v>
      </c>
      <c r="H67" s="27">
        <v>45700</v>
      </c>
      <c r="I67" s="37">
        <v>2</v>
      </c>
      <c r="J67" s="36">
        <f>IF(F67="是",VLOOKUP(G67,[4]Sheet2!A:C,3,FALSE),VLOOKUP(G67,[4]Sheet2!A:B,2,FALSE))</f>
        <v>600</v>
      </c>
      <c r="K67" s="35" t="s">
        <v>22</v>
      </c>
      <c r="L67" s="20"/>
    </row>
    <row r="68" s="6" customFormat="1" ht="37" customHeight="1" spans="1:12">
      <c r="A68" s="20">
        <v>64</v>
      </c>
      <c r="B68" s="20" t="s">
        <v>82</v>
      </c>
      <c r="C68" s="20" t="s">
        <v>112</v>
      </c>
      <c r="D68" s="20" t="s">
        <v>117</v>
      </c>
      <c r="E68" s="26" t="s">
        <v>18</v>
      </c>
      <c r="F68" s="20" t="s">
        <v>19</v>
      </c>
      <c r="G68" s="20" t="s">
        <v>20</v>
      </c>
      <c r="H68" s="27">
        <v>45698</v>
      </c>
      <c r="I68" s="37">
        <v>2</v>
      </c>
      <c r="J68" s="36">
        <f>IF(F68="是",VLOOKUP(G68,[4]Sheet2!A:C,3,FALSE),VLOOKUP(G68,[4]Sheet2!A:B,2,FALSE))</f>
        <v>600</v>
      </c>
      <c r="K68" s="35" t="s">
        <v>22</v>
      </c>
      <c r="L68" s="20"/>
    </row>
    <row r="69" s="6" customFormat="1" ht="37" customHeight="1" spans="1:12">
      <c r="A69" s="20">
        <v>65</v>
      </c>
      <c r="B69" s="20" t="s">
        <v>82</v>
      </c>
      <c r="C69" s="20" t="s">
        <v>112</v>
      </c>
      <c r="D69" s="20" t="s">
        <v>118</v>
      </c>
      <c r="E69" s="26" t="s">
        <v>18</v>
      </c>
      <c r="F69" s="20" t="s">
        <v>19</v>
      </c>
      <c r="G69" s="20" t="s">
        <v>20</v>
      </c>
      <c r="H69" s="27">
        <v>45698</v>
      </c>
      <c r="I69" s="37">
        <v>2</v>
      </c>
      <c r="J69" s="36">
        <f>IF(F69="是",VLOOKUP(G69,[4]Sheet2!A:C,3,FALSE),VLOOKUP(G69,[4]Sheet2!A:B,2,FALSE))</f>
        <v>600</v>
      </c>
      <c r="K69" s="35" t="s">
        <v>22</v>
      </c>
      <c r="L69" s="20"/>
    </row>
    <row r="70" s="6" customFormat="1" ht="37" customHeight="1" spans="1:12">
      <c r="A70" s="20">
        <v>66</v>
      </c>
      <c r="B70" s="20" t="s">
        <v>82</v>
      </c>
      <c r="C70" s="20" t="s">
        <v>112</v>
      </c>
      <c r="D70" s="20" t="s">
        <v>119</v>
      </c>
      <c r="E70" s="26" t="s">
        <v>18</v>
      </c>
      <c r="F70" s="20" t="s">
        <v>19</v>
      </c>
      <c r="G70" s="20" t="s">
        <v>20</v>
      </c>
      <c r="H70" s="27">
        <v>45717</v>
      </c>
      <c r="I70" s="37">
        <v>3</v>
      </c>
      <c r="J70" s="36">
        <f>IF(F70="是",VLOOKUP(G70,[4]Sheet2!A:C,3,FALSE),VLOOKUP(G70,[4]Sheet2!A:B,2,FALSE))</f>
        <v>600</v>
      </c>
      <c r="K70" s="35" t="s">
        <v>22</v>
      </c>
      <c r="L70" s="20"/>
    </row>
    <row r="71" s="6" customFormat="1" ht="37" customHeight="1" spans="1:12">
      <c r="A71" s="20">
        <v>67</v>
      </c>
      <c r="B71" s="20" t="s">
        <v>82</v>
      </c>
      <c r="C71" s="20" t="s">
        <v>112</v>
      </c>
      <c r="D71" s="20" t="s">
        <v>120</v>
      </c>
      <c r="E71" s="26" t="s">
        <v>18</v>
      </c>
      <c r="F71" s="20" t="s">
        <v>19</v>
      </c>
      <c r="G71" s="20" t="s">
        <v>20</v>
      </c>
      <c r="H71" s="27">
        <v>45698</v>
      </c>
      <c r="I71" s="37">
        <v>2</v>
      </c>
      <c r="J71" s="36">
        <f>IF(F71="是",VLOOKUP(G71,[4]Sheet2!A:C,3,FALSE),VLOOKUP(G71,[4]Sheet2!A:B,2,FALSE))</f>
        <v>600</v>
      </c>
      <c r="K71" s="35" t="s">
        <v>22</v>
      </c>
      <c r="L71" s="20"/>
    </row>
    <row r="72" s="6" customFormat="1" ht="37" customHeight="1" spans="1:12">
      <c r="A72" s="20">
        <v>68</v>
      </c>
      <c r="B72" s="20" t="s">
        <v>82</v>
      </c>
      <c r="C72" s="20" t="s">
        <v>112</v>
      </c>
      <c r="D72" s="20" t="s">
        <v>121</v>
      </c>
      <c r="E72" s="26" t="s">
        <v>18</v>
      </c>
      <c r="F72" s="20" t="s">
        <v>19</v>
      </c>
      <c r="G72" s="20" t="s">
        <v>20</v>
      </c>
      <c r="H72" s="27">
        <v>45698</v>
      </c>
      <c r="I72" s="37">
        <v>3</v>
      </c>
      <c r="J72" s="36">
        <f>IF(F72="是",VLOOKUP(G72,[4]Sheet2!A:C,3,FALSE),VLOOKUP(G72,[4]Sheet2!A:B,2,FALSE))</f>
        <v>600</v>
      </c>
      <c r="K72" s="35" t="s">
        <v>22</v>
      </c>
      <c r="L72" s="20"/>
    </row>
    <row r="73" s="6" customFormat="1" ht="37" customHeight="1" spans="1:12">
      <c r="A73" s="20">
        <v>69</v>
      </c>
      <c r="B73" s="20" t="s">
        <v>82</v>
      </c>
      <c r="C73" s="20" t="s">
        <v>112</v>
      </c>
      <c r="D73" s="20" t="s">
        <v>122</v>
      </c>
      <c r="E73" s="26" t="s">
        <v>18</v>
      </c>
      <c r="F73" s="20" t="s">
        <v>19</v>
      </c>
      <c r="G73" s="20" t="s">
        <v>20</v>
      </c>
      <c r="H73" s="27">
        <v>45698</v>
      </c>
      <c r="I73" s="37">
        <v>2</v>
      </c>
      <c r="J73" s="36">
        <f>IF(F73="是",VLOOKUP(G73,[4]Sheet2!A:C,3,FALSE),VLOOKUP(G73,[4]Sheet2!A:B,2,FALSE))</f>
        <v>600</v>
      </c>
      <c r="K73" s="35" t="s">
        <v>22</v>
      </c>
      <c r="L73" s="20"/>
    </row>
    <row r="74" s="6" customFormat="1" ht="37" customHeight="1" spans="1:12">
      <c r="A74" s="20">
        <v>70</v>
      </c>
      <c r="B74" s="20" t="s">
        <v>82</v>
      </c>
      <c r="C74" s="20" t="s">
        <v>112</v>
      </c>
      <c r="D74" s="20" t="s">
        <v>123</v>
      </c>
      <c r="E74" s="26" t="s">
        <v>18</v>
      </c>
      <c r="F74" s="20" t="s">
        <v>19</v>
      </c>
      <c r="G74" s="20" t="s">
        <v>20</v>
      </c>
      <c r="H74" s="27">
        <v>45698</v>
      </c>
      <c r="I74" s="37">
        <v>2</v>
      </c>
      <c r="J74" s="36">
        <f>IF(F74="是",VLOOKUP(G74,[4]Sheet2!A:C,3,FALSE),VLOOKUP(G74,[4]Sheet2!A:B,2,FALSE))</f>
        <v>600</v>
      </c>
      <c r="K74" s="35" t="s">
        <v>22</v>
      </c>
      <c r="L74" s="20"/>
    </row>
    <row r="75" s="6" customFormat="1" ht="37" customHeight="1" spans="1:12">
      <c r="A75" s="20">
        <v>71</v>
      </c>
      <c r="B75" s="20" t="s">
        <v>82</v>
      </c>
      <c r="C75" s="20" t="s">
        <v>112</v>
      </c>
      <c r="D75" s="20" t="s">
        <v>124</v>
      </c>
      <c r="E75" s="26" t="s">
        <v>18</v>
      </c>
      <c r="F75" s="20" t="s">
        <v>19</v>
      </c>
      <c r="G75" s="20" t="s">
        <v>20</v>
      </c>
      <c r="H75" s="27">
        <v>45698</v>
      </c>
      <c r="I75" s="37">
        <v>2</v>
      </c>
      <c r="J75" s="36">
        <f>IF(F75="是",VLOOKUP(G75,[4]Sheet2!A:C,3,FALSE),VLOOKUP(G75,[4]Sheet2!A:B,2,FALSE))</f>
        <v>600</v>
      </c>
      <c r="K75" s="35" t="s">
        <v>22</v>
      </c>
      <c r="L75" s="20"/>
    </row>
    <row r="76" s="6" customFormat="1" ht="37" customHeight="1" spans="1:12">
      <c r="A76" s="20">
        <v>72</v>
      </c>
      <c r="B76" s="20" t="s">
        <v>82</v>
      </c>
      <c r="C76" s="20" t="s">
        <v>112</v>
      </c>
      <c r="D76" s="20" t="s">
        <v>125</v>
      </c>
      <c r="E76" s="26" t="s">
        <v>18</v>
      </c>
      <c r="F76" s="20" t="s">
        <v>19</v>
      </c>
      <c r="G76" s="20" t="s">
        <v>20</v>
      </c>
      <c r="H76" s="27">
        <v>45708</v>
      </c>
      <c r="I76" s="37">
        <v>3</v>
      </c>
      <c r="J76" s="36">
        <f>IF(F76="是",VLOOKUP(G76,[4]Sheet2!A:C,3,FALSE),VLOOKUP(G76,[4]Sheet2!A:B,2,FALSE))</f>
        <v>600</v>
      </c>
      <c r="K76" s="35" t="s">
        <v>22</v>
      </c>
      <c r="L76" s="20"/>
    </row>
    <row r="77" s="6" customFormat="1" ht="37" customHeight="1" spans="1:12">
      <c r="A77" s="20">
        <v>73</v>
      </c>
      <c r="B77" s="20" t="s">
        <v>82</v>
      </c>
      <c r="C77" s="20" t="s">
        <v>112</v>
      </c>
      <c r="D77" s="20" t="s">
        <v>126</v>
      </c>
      <c r="E77" s="26" t="s">
        <v>18</v>
      </c>
      <c r="F77" s="20" t="s">
        <v>19</v>
      </c>
      <c r="G77" s="20" t="s">
        <v>26</v>
      </c>
      <c r="H77" s="27">
        <v>45736</v>
      </c>
      <c r="I77" s="36">
        <v>3</v>
      </c>
      <c r="J77" s="36">
        <f>IF(F77="是",VLOOKUP(G77,[4]Sheet2!A:C,3,FALSE),VLOOKUP(G77,[4]Sheet2!A:B,2,FALSE))</f>
        <v>800</v>
      </c>
      <c r="K77" s="35" t="s">
        <v>22</v>
      </c>
      <c r="L77" s="20"/>
    </row>
    <row r="78" s="6" customFormat="1" ht="37" customHeight="1" spans="1:12">
      <c r="A78" s="20">
        <v>74</v>
      </c>
      <c r="B78" s="20" t="s">
        <v>82</v>
      </c>
      <c r="C78" s="20" t="s">
        <v>112</v>
      </c>
      <c r="D78" s="20" t="s">
        <v>127</v>
      </c>
      <c r="E78" s="26" t="s">
        <v>18</v>
      </c>
      <c r="F78" s="20" t="s">
        <v>19</v>
      </c>
      <c r="G78" s="20" t="s">
        <v>128</v>
      </c>
      <c r="H78" s="27">
        <v>45698</v>
      </c>
      <c r="I78" s="36">
        <v>2</v>
      </c>
      <c r="J78" s="36">
        <f>IF(F78="是",VLOOKUP(G78,[5]Sheet2!A:C,3,FALSE),VLOOKUP(G78,[5]Sheet2!A:B,2,FALSE))</f>
        <v>800</v>
      </c>
      <c r="K78" s="35" t="s">
        <v>22</v>
      </c>
      <c r="L78" s="20"/>
    </row>
    <row r="79" s="6" customFormat="1" ht="37" customHeight="1" spans="1:12">
      <c r="A79" s="20">
        <v>75</v>
      </c>
      <c r="B79" s="20" t="s">
        <v>82</v>
      </c>
      <c r="C79" s="20" t="s">
        <v>112</v>
      </c>
      <c r="D79" s="20" t="s">
        <v>129</v>
      </c>
      <c r="E79" s="26" t="s">
        <v>18</v>
      </c>
      <c r="F79" s="20" t="s">
        <v>19</v>
      </c>
      <c r="G79" s="20" t="s">
        <v>20</v>
      </c>
      <c r="H79" s="27">
        <v>45698</v>
      </c>
      <c r="I79" s="37">
        <v>2</v>
      </c>
      <c r="J79" s="36">
        <f>IF(F79="是",VLOOKUP(G79,[5]Sheet2!A:C,3,FALSE),VLOOKUP(G79,[5]Sheet2!A:B,2,FALSE))</f>
        <v>600</v>
      </c>
      <c r="K79" s="35" t="s">
        <v>22</v>
      </c>
      <c r="L79" s="20"/>
    </row>
    <row r="80" s="6" customFormat="1" ht="37" customHeight="1" spans="1:12">
      <c r="A80" s="20">
        <v>76</v>
      </c>
      <c r="B80" s="20" t="s">
        <v>82</v>
      </c>
      <c r="C80" s="20" t="s">
        <v>112</v>
      </c>
      <c r="D80" s="20" t="s">
        <v>130</v>
      </c>
      <c r="E80" s="26" t="s">
        <v>18</v>
      </c>
      <c r="F80" s="20" t="s">
        <v>19</v>
      </c>
      <c r="G80" s="20" t="s">
        <v>20</v>
      </c>
      <c r="H80" s="27">
        <v>45708</v>
      </c>
      <c r="I80" s="37">
        <v>2</v>
      </c>
      <c r="J80" s="36">
        <f>IF(F80="是",VLOOKUP(G80,[5]Sheet2!A:C,3,FALSE),VLOOKUP(G80,[5]Sheet2!A:B,2,FALSE))</f>
        <v>600</v>
      </c>
      <c r="K80" s="35" t="s">
        <v>22</v>
      </c>
      <c r="L80" s="20"/>
    </row>
    <row r="81" s="6" customFormat="1" ht="37" customHeight="1" spans="1:12">
      <c r="A81" s="20">
        <v>77</v>
      </c>
      <c r="B81" s="20" t="s">
        <v>82</v>
      </c>
      <c r="C81" s="20" t="s">
        <v>131</v>
      </c>
      <c r="D81" s="20" t="s">
        <v>132</v>
      </c>
      <c r="E81" s="26" t="s">
        <v>18</v>
      </c>
      <c r="F81" s="20" t="s">
        <v>19</v>
      </c>
      <c r="G81" s="20" t="s">
        <v>20</v>
      </c>
      <c r="H81" s="30">
        <v>45689</v>
      </c>
      <c r="I81" s="36">
        <v>2</v>
      </c>
      <c r="J81" s="36">
        <v>600</v>
      </c>
      <c r="K81" s="35" t="s">
        <v>22</v>
      </c>
      <c r="L81" s="20"/>
    </row>
    <row r="82" s="6" customFormat="1" ht="37" customHeight="1" spans="1:12">
      <c r="A82" s="20">
        <v>78</v>
      </c>
      <c r="B82" s="20" t="s">
        <v>82</v>
      </c>
      <c r="C82" s="20" t="s">
        <v>131</v>
      </c>
      <c r="D82" s="20" t="s">
        <v>133</v>
      </c>
      <c r="E82" s="26" t="s">
        <v>18</v>
      </c>
      <c r="F82" s="20" t="s">
        <v>19</v>
      </c>
      <c r="G82" s="20" t="s">
        <v>20</v>
      </c>
      <c r="H82" s="30">
        <v>45689</v>
      </c>
      <c r="I82" s="36">
        <v>2</v>
      </c>
      <c r="J82" s="36">
        <v>600</v>
      </c>
      <c r="K82" s="35" t="s">
        <v>22</v>
      </c>
      <c r="L82" s="20"/>
    </row>
    <row r="83" s="6" customFormat="1" ht="37" customHeight="1" spans="1:12">
      <c r="A83" s="20">
        <v>79</v>
      </c>
      <c r="B83" s="20" t="s">
        <v>82</v>
      </c>
      <c r="C83" s="20" t="s">
        <v>131</v>
      </c>
      <c r="D83" s="20" t="s">
        <v>134</v>
      </c>
      <c r="E83" s="26" t="s">
        <v>18</v>
      </c>
      <c r="F83" s="20" t="s">
        <v>19</v>
      </c>
      <c r="G83" s="20" t="s">
        <v>20</v>
      </c>
      <c r="H83" s="30">
        <v>45689</v>
      </c>
      <c r="I83" s="36">
        <v>2</v>
      </c>
      <c r="J83" s="36">
        <v>600</v>
      </c>
      <c r="K83" s="35" t="s">
        <v>22</v>
      </c>
      <c r="L83" s="20"/>
    </row>
    <row r="84" s="6" customFormat="1" ht="37" customHeight="1" spans="1:12">
      <c r="A84" s="20">
        <v>80</v>
      </c>
      <c r="B84" s="20" t="s">
        <v>82</v>
      </c>
      <c r="C84" s="20" t="s">
        <v>131</v>
      </c>
      <c r="D84" s="20" t="s">
        <v>135</v>
      </c>
      <c r="E84" s="26" t="s">
        <v>18</v>
      </c>
      <c r="F84" s="20" t="s">
        <v>19</v>
      </c>
      <c r="G84" s="20" t="s">
        <v>20</v>
      </c>
      <c r="H84" s="32">
        <v>45668</v>
      </c>
      <c r="I84" s="36">
        <v>1</v>
      </c>
      <c r="J84" s="36">
        <v>600</v>
      </c>
      <c r="K84" s="35" t="s">
        <v>22</v>
      </c>
      <c r="L84" s="20"/>
    </row>
    <row r="85" s="6" customFormat="1" ht="37" customHeight="1" spans="1:12">
      <c r="A85" s="20">
        <v>81</v>
      </c>
      <c r="B85" s="20" t="s">
        <v>82</v>
      </c>
      <c r="C85" s="20" t="s">
        <v>136</v>
      </c>
      <c r="D85" s="20" t="s">
        <v>137</v>
      </c>
      <c r="E85" s="28" t="s">
        <v>18</v>
      </c>
      <c r="F85" s="20" t="s">
        <v>19</v>
      </c>
      <c r="G85" s="20" t="s">
        <v>20</v>
      </c>
      <c r="H85" s="32">
        <v>45728</v>
      </c>
      <c r="I85" s="37">
        <v>3</v>
      </c>
      <c r="J85" s="36">
        <v>600</v>
      </c>
      <c r="K85" s="35" t="s">
        <v>22</v>
      </c>
      <c r="L85" s="20"/>
    </row>
    <row r="86" s="6" customFormat="1" ht="37" customHeight="1" spans="1:12">
      <c r="A86" s="20">
        <v>82</v>
      </c>
      <c r="B86" s="21" t="s">
        <v>138</v>
      </c>
      <c r="C86" s="21" t="s">
        <v>139</v>
      </c>
      <c r="D86" s="21" t="s">
        <v>140</v>
      </c>
      <c r="E86" s="21" t="s">
        <v>18</v>
      </c>
      <c r="F86" s="21" t="s">
        <v>19</v>
      </c>
      <c r="G86" s="21" t="s">
        <v>20</v>
      </c>
      <c r="H86" s="39">
        <v>45748</v>
      </c>
      <c r="I86" s="24" t="s">
        <v>141</v>
      </c>
      <c r="J86" s="34">
        <v>600</v>
      </c>
      <c r="K86" s="35" t="s">
        <v>22</v>
      </c>
      <c r="L86" s="20"/>
    </row>
    <row r="87" s="6" customFormat="1" ht="37" customHeight="1" spans="1:12">
      <c r="A87" s="20">
        <v>83</v>
      </c>
      <c r="B87" s="21" t="s">
        <v>138</v>
      </c>
      <c r="C87" s="21" t="s">
        <v>139</v>
      </c>
      <c r="D87" s="21" t="s">
        <v>142</v>
      </c>
      <c r="E87" s="21" t="s">
        <v>18</v>
      </c>
      <c r="F87" s="21" t="s">
        <v>19</v>
      </c>
      <c r="G87" s="21" t="s">
        <v>78</v>
      </c>
      <c r="H87" s="39">
        <v>45689</v>
      </c>
      <c r="I87" s="24" t="s">
        <v>143</v>
      </c>
      <c r="J87" s="34">
        <f>IF(F87="是",VLOOKUP(G87,[16]Sheet2!A:C,3,FALSE),VLOOKUP(G87,[16]Sheet2!A:B,2,FALSE))</f>
        <v>800</v>
      </c>
      <c r="K87" s="35" t="s">
        <v>22</v>
      </c>
      <c r="L87" s="20"/>
    </row>
    <row r="88" s="6" customFormat="1" ht="37" customHeight="1" spans="1:12">
      <c r="A88" s="20">
        <v>84</v>
      </c>
      <c r="B88" s="21" t="s">
        <v>138</v>
      </c>
      <c r="C88" s="21" t="s">
        <v>139</v>
      </c>
      <c r="D88" s="21" t="s">
        <v>144</v>
      </c>
      <c r="E88" s="21" t="s">
        <v>18</v>
      </c>
      <c r="F88" s="21" t="s">
        <v>19</v>
      </c>
      <c r="G88" s="21" t="s">
        <v>20</v>
      </c>
      <c r="H88" s="39">
        <v>45689</v>
      </c>
      <c r="I88" s="24" t="s">
        <v>143</v>
      </c>
      <c r="J88" s="34">
        <f>IF(F88="是",VLOOKUP(G88,[16]Sheet2!A:C,3,FALSE),VLOOKUP(G88,[16]Sheet2!A:B,2,FALSE))</f>
        <v>600</v>
      </c>
      <c r="K88" s="35" t="s">
        <v>22</v>
      </c>
      <c r="L88" s="20"/>
    </row>
    <row r="89" s="6" customFormat="1" ht="37" customHeight="1" spans="1:12">
      <c r="A89" s="20">
        <v>85</v>
      </c>
      <c r="B89" s="21" t="s">
        <v>138</v>
      </c>
      <c r="C89" s="21" t="s">
        <v>139</v>
      </c>
      <c r="D89" s="21" t="s">
        <v>145</v>
      </c>
      <c r="E89" s="22" t="s">
        <v>18</v>
      </c>
      <c r="F89" s="21" t="s">
        <v>19</v>
      </c>
      <c r="G89" s="21" t="s">
        <v>20</v>
      </c>
      <c r="H89" s="39">
        <v>45689</v>
      </c>
      <c r="I89" s="24" t="s">
        <v>143</v>
      </c>
      <c r="J89" s="34">
        <f>IF(F89="是",VLOOKUP(G89,[16]Sheet2!A:C,3,FALSE),VLOOKUP(G89,[16]Sheet2!A:B,2,FALSE))</f>
        <v>600</v>
      </c>
      <c r="K89" s="35" t="s">
        <v>22</v>
      </c>
      <c r="L89" s="20"/>
    </row>
    <row r="90" s="6" customFormat="1" ht="37" customHeight="1" spans="1:12">
      <c r="A90" s="20">
        <v>86</v>
      </c>
      <c r="B90" s="21" t="s">
        <v>138</v>
      </c>
      <c r="C90" s="21" t="s">
        <v>139</v>
      </c>
      <c r="D90" s="21" t="s">
        <v>146</v>
      </c>
      <c r="E90" s="22" t="s">
        <v>18</v>
      </c>
      <c r="F90" s="21" t="s">
        <v>19</v>
      </c>
      <c r="G90" s="21" t="s">
        <v>85</v>
      </c>
      <c r="H90" s="39">
        <v>45717</v>
      </c>
      <c r="I90" s="24" t="s">
        <v>147</v>
      </c>
      <c r="J90" s="34">
        <f>IF(F90="是",VLOOKUP(G90,[16]Sheet2!A:C,3,FALSE),VLOOKUP(G90,[16]Sheet2!A:B,2,FALSE))</f>
        <v>800</v>
      </c>
      <c r="K90" s="35" t="s">
        <v>22</v>
      </c>
      <c r="L90" s="20"/>
    </row>
    <row r="91" s="6" customFormat="1" ht="37" customHeight="1" spans="1:12">
      <c r="A91" s="20">
        <v>87</v>
      </c>
      <c r="B91" s="21" t="s">
        <v>138</v>
      </c>
      <c r="C91" s="21" t="s">
        <v>139</v>
      </c>
      <c r="D91" s="21" t="s">
        <v>148</v>
      </c>
      <c r="E91" s="22" t="s">
        <v>18</v>
      </c>
      <c r="F91" s="21" t="s">
        <v>19</v>
      </c>
      <c r="G91" s="21" t="s">
        <v>20</v>
      </c>
      <c r="H91" s="39">
        <v>45689</v>
      </c>
      <c r="I91" s="24" t="s">
        <v>143</v>
      </c>
      <c r="J91" s="34">
        <f>IF(F91="是",VLOOKUP(G91,[16]Sheet2!A:C,3,FALSE),VLOOKUP(G91,[16]Sheet2!A:B,2,FALSE))</f>
        <v>600</v>
      </c>
      <c r="K91" s="35" t="s">
        <v>22</v>
      </c>
      <c r="L91" s="20"/>
    </row>
    <row r="92" s="6" customFormat="1" ht="37" customHeight="1" spans="1:12">
      <c r="A92" s="20">
        <v>88</v>
      </c>
      <c r="B92" s="21" t="s">
        <v>138</v>
      </c>
      <c r="C92" s="21" t="s">
        <v>149</v>
      </c>
      <c r="D92" s="21" t="s">
        <v>150</v>
      </c>
      <c r="E92" s="22" t="s">
        <v>18</v>
      </c>
      <c r="F92" s="21" t="s">
        <v>19</v>
      </c>
      <c r="G92" s="21" t="s">
        <v>20</v>
      </c>
      <c r="H92" s="23">
        <v>45658</v>
      </c>
      <c r="I92" s="21" t="s">
        <v>151</v>
      </c>
      <c r="J92" s="34">
        <v>600</v>
      </c>
      <c r="K92" s="35" t="s">
        <v>22</v>
      </c>
      <c r="L92" s="20"/>
    </row>
    <row r="93" s="6" customFormat="1" ht="37" customHeight="1" spans="1:12">
      <c r="A93" s="20">
        <v>89</v>
      </c>
      <c r="B93" s="21" t="s">
        <v>138</v>
      </c>
      <c r="C93" s="21" t="s">
        <v>152</v>
      </c>
      <c r="D93" s="21" t="s">
        <v>153</v>
      </c>
      <c r="E93" s="22" t="s">
        <v>18</v>
      </c>
      <c r="F93" s="21" t="s">
        <v>19</v>
      </c>
      <c r="G93" s="21" t="s">
        <v>20</v>
      </c>
      <c r="H93" s="23">
        <v>45689</v>
      </c>
      <c r="I93" s="24" t="s">
        <v>143</v>
      </c>
      <c r="J93" s="21">
        <f>IF(F93="是",VLOOKUP(G93,[13]Sheet2!A:C,3,FALSE),VLOOKUP(G93,[13]Sheet2!A:B,2,FALSE))</f>
        <v>600</v>
      </c>
      <c r="K93" s="35" t="s">
        <v>22</v>
      </c>
      <c r="L93" s="20"/>
    </row>
    <row r="94" s="6" customFormat="1" ht="37" customHeight="1" spans="1:12">
      <c r="A94" s="20">
        <v>90</v>
      </c>
      <c r="B94" s="21" t="s">
        <v>138</v>
      </c>
      <c r="C94" s="21" t="s">
        <v>152</v>
      </c>
      <c r="D94" s="21" t="s">
        <v>154</v>
      </c>
      <c r="E94" s="21" t="s">
        <v>18</v>
      </c>
      <c r="F94" s="21" t="s">
        <v>19</v>
      </c>
      <c r="G94" s="21" t="s">
        <v>78</v>
      </c>
      <c r="H94" s="40">
        <v>45717</v>
      </c>
      <c r="I94" s="24" t="s">
        <v>147</v>
      </c>
      <c r="J94" s="34">
        <v>800</v>
      </c>
      <c r="K94" s="35" t="s">
        <v>22</v>
      </c>
      <c r="L94" s="20"/>
    </row>
    <row r="95" s="6" customFormat="1" ht="37" customHeight="1" spans="1:12">
      <c r="A95" s="20">
        <v>91</v>
      </c>
      <c r="B95" s="21" t="s">
        <v>138</v>
      </c>
      <c r="C95" s="21" t="s">
        <v>152</v>
      </c>
      <c r="D95" s="21" t="s">
        <v>155</v>
      </c>
      <c r="E95" s="21" t="s">
        <v>18</v>
      </c>
      <c r="F95" s="21" t="s">
        <v>19</v>
      </c>
      <c r="G95" s="21" t="s">
        <v>20</v>
      </c>
      <c r="H95" s="40">
        <v>45689</v>
      </c>
      <c r="I95" s="24" t="s">
        <v>143</v>
      </c>
      <c r="J95" s="34">
        <v>600</v>
      </c>
      <c r="K95" s="35" t="s">
        <v>22</v>
      </c>
      <c r="L95" s="20"/>
    </row>
    <row r="96" s="6" customFormat="1" ht="37" customHeight="1" spans="1:12">
      <c r="A96" s="20">
        <v>92</v>
      </c>
      <c r="B96" s="21" t="s">
        <v>138</v>
      </c>
      <c r="C96" s="21" t="s">
        <v>152</v>
      </c>
      <c r="D96" s="21" t="s">
        <v>156</v>
      </c>
      <c r="E96" s="21" t="s">
        <v>18</v>
      </c>
      <c r="F96" s="21" t="s">
        <v>19</v>
      </c>
      <c r="G96" s="21" t="s">
        <v>20</v>
      </c>
      <c r="H96" s="40">
        <v>45689</v>
      </c>
      <c r="I96" s="24" t="s">
        <v>143</v>
      </c>
      <c r="J96" s="34">
        <v>600</v>
      </c>
      <c r="K96" s="35" t="s">
        <v>22</v>
      </c>
      <c r="L96" s="20"/>
    </row>
    <row r="97" s="6" customFormat="1" ht="37" customHeight="1" spans="1:12">
      <c r="A97" s="20">
        <v>93</v>
      </c>
      <c r="B97" s="21" t="s">
        <v>138</v>
      </c>
      <c r="C97" s="21" t="s">
        <v>152</v>
      </c>
      <c r="D97" s="21" t="s">
        <v>157</v>
      </c>
      <c r="E97" s="21" t="s">
        <v>18</v>
      </c>
      <c r="F97" s="21" t="s">
        <v>19</v>
      </c>
      <c r="G97" s="21" t="s">
        <v>20</v>
      </c>
      <c r="H97" s="40">
        <v>45741</v>
      </c>
      <c r="I97" s="24" t="s">
        <v>147</v>
      </c>
      <c r="J97" s="34">
        <v>600</v>
      </c>
      <c r="K97" s="35" t="s">
        <v>22</v>
      </c>
      <c r="L97" s="20"/>
    </row>
    <row r="98" s="6" customFormat="1" ht="37" customHeight="1" spans="1:12">
      <c r="A98" s="20">
        <v>94</v>
      </c>
      <c r="B98" s="21" t="s">
        <v>138</v>
      </c>
      <c r="C98" s="21" t="s">
        <v>152</v>
      </c>
      <c r="D98" s="21" t="s">
        <v>158</v>
      </c>
      <c r="E98" s="21" t="s">
        <v>18</v>
      </c>
      <c r="F98" s="21" t="s">
        <v>19</v>
      </c>
      <c r="G98" s="21" t="s">
        <v>159</v>
      </c>
      <c r="H98" s="40">
        <v>45689</v>
      </c>
      <c r="I98" s="24" t="s">
        <v>143</v>
      </c>
      <c r="J98" s="34">
        <v>800</v>
      </c>
      <c r="K98" s="35" t="s">
        <v>22</v>
      </c>
      <c r="L98" s="20"/>
    </row>
    <row r="99" s="6" customFormat="1" ht="37" customHeight="1" spans="1:12">
      <c r="A99" s="20">
        <v>95</v>
      </c>
      <c r="B99" s="21" t="s">
        <v>138</v>
      </c>
      <c r="C99" s="21" t="s">
        <v>152</v>
      </c>
      <c r="D99" s="21" t="s">
        <v>160</v>
      </c>
      <c r="E99" s="21" t="s">
        <v>18</v>
      </c>
      <c r="F99" s="21" t="s">
        <v>19</v>
      </c>
      <c r="G99" s="21" t="s">
        <v>20</v>
      </c>
      <c r="H99" s="40">
        <v>45689</v>
      </c>
      <c r="I99" s="24" t="s">
        <v>143</v>
      </c>
      <c r="J99" s="34">
        <v>600</v>
      </c>
      <c r="K99" s="35" t="s">
        <v>22</v>
      </c>
      <c r="L99" s="20"/>
    </row>
    <row r="100" s="6" customFormat="1" ht="37" customHeight="1" spans="1:12">
      <c r="A100" s="20">
        <v>96</v>
      </c>
      <c r="B100" s="21" t="s">
        <v>138</v>
      </c>
      <c r="C100" s="21" t="s">
        <v>161</v>
      </c>
      <c r="D100" s="21" t="s">
        <v>162</v>
      </c>
      <c r="E100" s="22" t="s">
        <v>18</v>
      </c>
      <c r="F100" s="21" t="s">
        <v>19</v>
      </c>
      <c r="G100" s="21" t="s">
        <v>78</v>
      </c>
      <c r="H100" s="23">
        <v>45717</v>
      </c>
      <c r="I100" s="21" t="s">
        <v>147</v>
      </c>
      <c r="J100" s="34">
        <f>IF(F100="是",VLOOKUP(G100,[7]Sheet2!A:C,3,FALSE),VLOOKUP(G100,[7]Sheet2!A:B,2,FALSE))</f>
        <v>800</v>
      </c>
      <c r="K100" s="35" t="s">
        <v>22</v>
      </c>
      <c r="L100" s="20"/>
    </row>
    <row r="101" s="6" customFormat="1" ht="37" customHeight="1" spans="1:12">
      <c r="A101" s="20">
        <v>97</v>
      </c>
      <c r="B101" s="21" t="s">
        <v>138</v>
      </c>
      <c r="C101" s="21" t="s">
        <v>161</v>
      </c>
      <c r="D101" s="21" t="s">
        <v>163</v>
      </c>
      <c r="E101" s="22" t="s">
        <v>18</v>
      </c>
      <c r="F101" s="21" t="s">
        <v>19</v>
      </c>
      <c r="G101" s="21" t="s">
        <v>78</v>
      </c>
      <c r="H101" s="23">
        <v>45717</v>
      </c>
      <c r="I101" s="21" t="s">
        <v>147</v>
      </c>
      <c r="J101" s="34">
        <f>IF(F101="是",VLOOKUP(G101,[7]Sheet2!A:C,3,FALSE),VLOOKUP(G101,[7]Sheet2!A:B,2,FALSE))</f>
        <v>800</v>
      </c>
      <c r="K101" s="35" t="s">
        <v>22</v>
      </c>
      <c r="L101" s="20"/>
    </row>
    <row r="102" s="6" customFormat="1" ht="37" customHeight="1" spans="1:12">
      <c r="A102" s="20">
        <v>98</v>
      </c>
      <c r="B102" s="21" t="s">
        <v>138</v>
      </c>
      <c r="C102" s="21" t="s">
        <v>161</v>
      </c>
      <c r="D102" s="21" t="s">
        <v>164</v>
      </c>
      <c r="E102" s="22" t="s">
        <v>18</v>
      </c>
      <c r="F102" s="21" t="s">
        <v>19</v>
      </c>
      <c r="G102" s="21" t="s">
        <v>85</v>
      </c>
      <c r="H102" s="23">
        <v>45717</v>
      </c>
      <c r="I102" s="21" t="s">
        <v>147</v>
      </c>
      <c r="J102" s="21">
        <v>800</v>
      </c>
      <c r="K102" s="35" t="s">
        <v>22</v>
      </c>
      <c r="L102" s="20"/>
    </row>
    <row r="103" s="6" customFormat="1" ht="37" customHeight="1" spans="1:12">
      <c r="A103" s="20">
        <v>99</v>
      </c>
      <c r="B103" s="21" t="s">
        <v>138</v>
      </c>
      <c r="C103" s="21" t="s">
        <v>161</v>
      </c>
      <c r="D103" s="21" t="s">
        <v>165</v>
      </c>
      <c r="E103" s="22" t="s">
        <v>18</v>
      </c>
      <c r="F103" s="21" t="s">
        <v>19</v>
      </c>
      <c r="G103" s="21" t="s">
        <v>36</v>
      </c>
      <c r="H103" s="23">
        <v>45701</v>
      </c>
      <c r="I103" s="24" t="s">
        <v>143</v>
      </c>
      <c r="J103" s="21">
        <v>800</v>
      </c>
      <c r="K103" s="35" t="s">
        <v>22</v>
      </c>
      <c r="L103" s="20"/>
    </row>
    <row r="104" s="6" customFormat="1" ht="37" customHeight="1" spans="1:12">
      <c r="A104" s="20">
        <v>100</v>
      </c>
      <c r="B104" s="21" t="s">
        <v>138</v>
      </c>
      <c r="C104" s="21" t="s">
        <v>166</v>
      </c>
      <c r="D104" s="21" t="s">
        <v>167</v>
      </c>
      <c r="E104" s="21" t="s">
        <v>18</v>
      </c>
      <c r="F104" s="21" t="s">
        <v>19</v>
      </c>
      <c r="G104" s="21" t="s">
        <v>20</v>
      </c>
      <c r="H104" s="22" t="s">
        <v>67</v>
      </c>
      <c r="I104" s="24" t="s">
        <v>151</v>
      </c>
      <c r="J104" s="34">
        <v>600</v>
      </c>
      <c r="K104" s="35" t="s">
        <v>22</v>
      </c>
      <c r="L104" s="20"/>
    </row>
    <row r="105" s="6" customFormat="1" ht="37" customHeight="1" spans="1:12">
      <c r="A105" s="20">
        <v>101</v>
      </c>
      <c r="B105" s="21" t="s">
        <v>138</v>
      </c>
      <c r="C105" s="21" t="s">
        <v>166</v>
      </c>
      <c r="D105" s="21" t="s">
        <v>168</v>
      </c>
      <c r="E105" s="22" t="s">
        <v>18</v>
      </c>
      <c r="F105" s="21" t="s">
        <v>19</v>
      </c>
      <c r="G105" s="21" t="s">
        <v>85</v>
      </c>
      <c r="H105" s="22" t="s">
        <v>67</v>
      </c>
      <c r="I105" s="24" t="s">
        <v>151</v>
      </c>
      <c r="J105" s="34">
        <f>IF(F105="是",VLOOKUP(G105,[10]Sheet2!A:C,3,FALSE),VLOOKUP(G105,[10]Sheet2!A:B,2,FALSE))</f>
        <v>800</v>
      </c>
      <c r="K105" s="35" t="s">
        <v>22</v>
      </c>
      <c r="L105" s="20"/>
    </row>
    <row r="106" s="6" customFormat="1" ht="37" customHeight="1" spans="1:12">
      <c r="A106" s="20">
        <v>102</v>
      </c>
      <c r="B106" s="21" t="s">
        <v>138</v>
      </c>
      <c r="C106" s="21" t="s">
        <v>166</v>
      </c>
      <c r="D106" s="21" t="s">
        <v>169</v>
      </c>
      <c r="E106" s="22" t="s">
        <v>18</v>
      </c>
      <c r="F106" s="21" t="s">
        <v>19</v>
      </c>
      <c r="G106" s="21" t="s">
        <v>20</v>
      </c>
      <c r="H106" s="22" t="s">
        <v>64</v>
      </c>
      <c r="I106" s="34" t="s">
        <v>143</v>
      </c>
      <c r="J106" s="34">
        <f>IF(F106="是",VLOOKUP(G106,[8]Sheet2!A:C,3,FALSE),VLOOKUP(G106,[8]Sheet2!A:B,2,FALSE))</f>
        <v>600</v>
      </c>
      <c r="K106" s="35" t="s">
        <v>22</v>
      </c>
      <c r="L106" s="20"/>
    </row>
    <row r="107" s="6" customFormat="1" ht="37" customHeight="1" spans="1:12">
      <c r="A107" s="20">
        <v>103</v>
      </c>
      <c r="B107" s="21" t="s">
        <v>138</v>
      </c>
      <c r="C107" s="21" t="s">
        <v>166</v>
      </c>
      <c r="D107" s="21" t="s">
        <v>170</v>
      </c>
      <c r="E107" s="22" t="s">
        <v>18</v>
      </c>
      <c r="F107" s="21" t="s">
        <v>19</v>
      </c>
      <c r="G107" s="21" t="s">
        <v>20</v>
      </c>
      <c r="H107" s="22" t="s">
        <v>64</v>
      </c>
      <c r="I107" s="34" t="s">
        <v>143</v>
      </c>
      <c r="J107" s="34">
        <f>IF(F107="是",VLOOKUP(G107,[8]Sheet2!A:C,3,FALSE),VLOOKUP(G107,[8]Sheet2!A:B,2,FALSE))</f>
        <v>600</v>
      </c>
      <c r="K107" s="35" t="s">
        <v>22</v>
      </c>
      <c r="L107" s="20"/>
    </row>
    <row r="108" s="6" customFormat="1" ht="37" customHeight="1" spans="1:12">
      <c r="A108" s="20">
        <v>104</v>
      </c>
      <c r="B108" s="21" t="s">
        <v>138</v>
      </c>
      <c r="C108" s="21" t="s">
        <v>166</v>
      </c>
      <c r="D108" s="21" t="s">
        <v>171</v>
      </c>
      <c r="E108" s="21" t="s">
        <v>18</v>
      </c>
      <c r="F108" s="21" t="s">
        <v>19</v>
      </c>
      <c r="G108" s="21" t="s">
        <v>20</v>
      </c>
      <c r="H108" s="22" t="s">
        <v>29</v>
      </c>
      <c r="I108" s="34" t="s">
        <v>141</v>
      </c>
      <c r="J108" s="34">
        <f>IF(F108="是",VLOOKUP(G108,[9]Sheet2!A:C,3,FALSE),VLOOKUP(G108,[9]Sheet2!A:B,2,FALSE))</f>
        <v>600</v>
      </c>
      <c r="K108" s="35" t="s">
        <v>22</v>
      </c>
      <c r="L108" s="20"/>
    </row>
    <row r="109" s="6" customFormat="1" ht="37" customHeight="1" spans="1:12">
      <c r="A109" s="20">
        <v>105</v>
      </c>
      <c r="B109" s="21" t="s">
        <v>138</v>
      </c>
      <c r="C109" s="21" t="s">
        <v>166</v>
      </c>
      <c r="D109" s="21" t="s">
        <v>172</v>
      </c>
      <c r="E109" s="21" t="s">
        <v>18</v>
      </c>
      <c r="F109" s="21" t="s">
        <v>19</v>
      </c>
      <c r="G109" s="21" t="s">
        <v>20</v>
      </c>
      <c r="H109" s="22" t="s">
        <v>173</v>
      </c>
      <c r="I109" s="34" t="s">
        <v>147</v>
      </c>
      <c r="J109" s="34">
        <f>IF(F109="是",VLOOKUP(G109,[9]Sheet2!A:C,3,FALSE),VLOOKUP(G109,[9]Sheet2!A:B,2,FALSE))</f>
        <v>600</v>
      </c>
      <c r="K109" s="35" t="s">
        <v>22</v>
      </c>
      <c r="L109" s="20"/>
    </row>
    <row r="110" s="6" customFormat="1" ht="37" customHeight="1" spans="1:12">
      <c r="A110" s="20">
        <v>106</v>
      </c>
      <c r="B110" s="21" t="s">
        <v>138</v>
      </c>
      <c r="C110" s="21" t="s">
        <v>166</v>
      </c>
      <c r="D110" s="21" t="s">
        <v>174</v>
      </c>
      <c r="E110" s="21" t="s">
        <v>18</v>
      </c>
      <c r="F110" s="21" t="s">
        <v>19</v>
      </c>
      <c r="G110" s="21" t="s">
        <v>20</v>
      </c>
      <c r="H110" s="22" t="s">
        <v>29</v>
      </c>
      <c r="I110" s="34" t="s">
        <v>141</v>
      </c>
      <c r="J110" s="34">
        <f>IF(F110="是",VLOOKUP(G110,[9]Sheet2!A:C,3,FALSE),VLOOKUP(G110,[9]Sheet2!A:B,2,FALSE))</f>
        <v>600</v>
      </c>
      <c r="K110" s="35" t="s">
        <v>22</v>
      </c>
      <c r="L110" s="20"/>
    </row>
    <row r="111" s="6" customFormat="1" ht="37" customHeight="1" spans="1:12">
      <c r="A111" s="20">
        <v>107</v>
      </c>
      <c r="B111" s="21" t="s">
        <v>138</v>
      </c>
      <c r="C111" s="21" t="s">
        <v>166</v>
      </c>
      <c r="D111" s="21" t="s">
        <v>175</v>
      </c>
      <c r="E111" s="21" t="s">
        <v>18</v>
      </c>
      <c r="F111" s="21" t="s">
        <v>19</v>
      </c>
      <c r="G111" s="21" t="s">
        <v>20</v>
      </c>
      <c r="H111" s="22" t="s">
        <v>173</v>
      </c>
      <c r="I111" s="34" t="s">
        <v>147</v>
      </c>
      <c r="J111" s="34">
        <f>IF(F111="是",VLOOKUP(G111,[9]Sheet2!A:C,3,FALSE),VLOOKUP(G111,[9]Sheet2!A:B,2,FALSE))</f>
        <v>600</v>
      </c>
      <c r="K111" s="35" t="s">
        <v>22</v>
      </c>
      <c r="L111" s="20"/>
    </row>
    <row r="112" s="6" customFormat="1" ht="37" customHeight="1" spans="1:12">
      <c r="A112" s="20">
        <v>108</v>
      </c>
      <c r="B112" s="21" t="s">
        <v>138</v>
      </c>
      <c r="C112" s="21" t="s">
        <v>166</v>
      </c>
      <c r="D112" s="21" t="s">
        <v>176</v>
      </c>
      <c r="E112" s="21" t="s">
        <v>18</v>
      </c>
      <c r="F112" s="21" t="s">
        <v>19</v>
      </c>
      <c r="G112" s="21" t="s">
        <v>20</v>
      </c>
      <c r="H112" s="22" t="s">
        <v>173</v>
      </c>
      <c r="I112" s="34" t="s">
        <v>147</v>
      </c>
      <c r="J112" s="34">
        <f>IF(F112="是",VLOOKUP(G112,[9]Sheet2!A:C,3,FALSE),VLOOKUP(G112,[9]Sheet2!A:B,2,FALSE))</f>
        <v>600</v>
      </c>
      <c r="K112" s="35" t="s">
        <v>22</v>
      </c>
      <c r="L112" s="20"/>
    </row>
    <row r="113" s="6" customFormat="1" ht="37" customHeight="1" spans="1:12">
      <c r="A113" s="20">
        <v>109</v>
      </c>
      <c r="B113" s="21" t="s">
        <v>138</v>
      </c>
      <c r="C113" s="21" t="s">
        <v>166</v>
      </c>
      <c r="D113" s="21" t="s">
        <v>177</v>
      </c>
      <c r="E113" s="21" t="s">
        <v>18</v>
      </c>
      <c r="F113" s="21" t="s">
        <v>19</v>
      </c>
      <c r="G113" s="21" t="s">
        <v>20</v>
      </c>
      <c r="H113" s="22" t="s">
        <v>64</v>
      </c>
      <c r="I113" s="34" t="s">
        <v>143</v>
      </c>
      <c r="J113" s="34">
        <f>IF(F113="是",VLOOKUP(G113,[9]Sheet2!A:C,3,FALSE),VLOOKUP(G113,[9]Sheet2!A:B,2,FALSE))</f>
        <v>600</v>
      </c>
      <c r="K113" s="35" t="s">
        <v>22</v>
      </c>
      <c r="L113" s="20"/>
    </row>
    <row r="114" s="6" customFormat="1" ht="37" customHeight="1" spans="1:12">
      <c r="A114" s="20">
        <v>110</v>
      </c>
      <c r="B114" s="21" t="s">
        <v>138</v>
      </c>
      <c r="C114" s="21" t="s">
        <v>166</v>
      </c>
      <c r="D114" s="21" t="s">
        <v>178</v>
      </c>
      <c r="E114" s="21" t="s">
        <v>18</v>
      </c>
      <c r="F114" s="21" t="s">
        <v>19</v>
      </c>
      <c r="G114" s="21" t="s">
        <v>85</v>
      </c>
      <c r="H114" s="22" t="s">
        <v>64</v>
      </c>
      <c r="I114" s="34" t="s">
        <v>143</v>
      </c>
      <c r="J114" s="34">
        <f>IF(F114="是",VLOOKUP(G114,[9]Sheet2!A:C,3,FALSE),VLOOKUP(G114,[9]Sheet2!A:B,2,FALSE))</f>
        <v>800</v>
      </c>
      <c r="K114" s="35" t="s">
        <v>22</v>
      </c>
      <c r="L114" s="20"/>
    </row>
    <row r="115" s="6" customFormat="1" ht="37" customHeight="1" spans="1:12">
      <c r="A115" s="20">
        <v>111</v>
      </c>
      <c r="B115" s="21" t="s">
        <v>138</v>
      </c>
      <c r="C115" s="21" t="s">
        <v>166</v>
      </c>
      <c r="D115" s="21" t="s">
        <v>179</v>
      </c>
      <c r="E115" s="21" t="s">
        <v>18</v>
      </c>
      <c r="F115" s="21" t="s">
        <v>19</v>
      </c>
      <c r="G115" s="21" t="s">
        <v>85</v>
      </c>
      <c r="H115" s="22" t="s">
        <v>64</v>
      </c>
      <c r="I115" s="34" t="s">
        <v>143</v>
      </c>
      <c r="J115" s="34">
        <f>IF(F115="是",VLOOKUP(G115,[9]Sheet2!A:C,3,FALSE),VLOOKUP(G115,[9]Sheet2!A:B,2,FALSE))</f>
        <v>800</v>
      </c>
      <c r="K115" s="35" t="s">
        <v>22</v>
      </c>
      <c r="L115" s="20"/>
    </row>
    <row r="116" s="6" customFormat="1" ht="37" customHeight="1" spans="1:12">
      <c r="A116" s="20">
        <v>112</v>
      </c>
      <c r="B116" s="21" t="s">
        <v>138</v>
      </c>
      <c r="C116" s="21" t="s">
        <v>166</v>
      </c>
      <c r="D116" s="21" t="s">
        <v>180</v>
      </c>
      <c r="E116" s="21" t="s">
        <v>18</v>
      </c>
      <c r="F116" s="21" t="s">
        <v>19</v>
      </c>
      <c r="G116" s="21" t="s">
        <v>20</v>
      </c>
      <c r="H116" s="22" t="s">
        <v>29</v>
      </c>
      <c r="I116" s="34" t="s">
        <v>141</v>
      </c>
      <c r="J116" s="34">
        <f>IF(F116="是",VLOOKUP(G116,[9]Sheet2!A:C,3,FALSE),VLOOKUP(G116,[9]Sheet2!A:B,2,FALSE))</f>
        <v>600</v>
      </c>
      <c r="K116" s="35" t="s">
        <v>22</v>
      </c>
      <c r="L116" s="20"/>
    </row>
    <row r="117" s="6" customFormat="1" ht="37" customHeight="1" spans="1:12">
      <c r="A117" s="20">
        <v>113</v>
      </c>
      <c r="B117" s="21" t="s">
        <v>138</v>
      </c>
      <c r="C117" s="21" t="s">
        <v>166</v>
      </c>
      <c r="D117" s="21" t="s">
        <v>181</v>
      </c>
      <c r="E117" s="21" t="s">
        <v>18</v>
      </c>
      <c r="F117" s="21" t="s">
        <v>19</v>
      </c>
      <c r="G117" s="21" t="s">
        <v>182</v>
      </c>
      <c r="H117" s="22" t="s">
        <v>67</v>
      </c>
      <c r="I117" s="24" t="s">
        <v>151</v>
      </c>
      <c r="J117" s="34">
        <f>IF(F117="是",VLOOKUP(G117,[9]Sheet2!A:C,3,FALSE),VLOOKUP(G117,[9]Sheet2!A:B,2,FALSE))</f>
        <v>800</v>
      </c>
      <c r="K117" s="35" t="s">
        <v>22</v>
      </c>
      <c r="L117" s="20"/>
    </row>
    <row r="118" s="6" customFormat="1" ht="37" customHeight="1" spans="1:12">
      <c r="A118" s="20">
        <v>114</v>
      </c>
      <c r="B118" s="21" t="s">
        <v>138</v>
      </c>
      <c r="C118" s="21" t="s">
        <v>166</v>
      </c>
      <c r="D118" s="21" t="s">
        <v>183</v>
      </c>
      <c r="E118" s="21" t="s">
        <v>18</v>
      </c>
      <c r="F118" s="21" t="s">
        <v>19</v>
      </c>
      <c r="G118" s="21" t="s">
        <v>182</v>
      </c>
      <c r="H118" s="22" t="s">
        <v>67</v>
      </c>
      <c r="I118" s="24" t="s">
        <v>151</v>
      </c>
      <c r="J118" s="34">
        <f>IF(F118="是",VLOOKUP(G118,[9]Sheet2!A:C,3,FALSE),VLOOKUP(G118,[9]Sheet2!A:B,2,FALSE))</f>
        <v>800</v>
      </c>
      <c r="K118" s="35" t="s">
        <v>22</v>
      </c>
      <c r="L118" s="20"/>
    </row>
    <row r="119" s="6" customFormat="1" ht="37" customHeight="1" spans="1:12">
      <c r="A119" s="20">
        <v>115</v>
      </c>
      <c r="B119" s="21" t="s">
        <v>138</v>
      </c>
      <c r="C119" s="21" t="s">
        <v>166</v>
      </c>
      <c r="D119" s="21" t="s">
        <v>184</v>
      </c>
      <c r="E119" s="21" t="s">
        <v>18</v>
      </c>
      <c r="F119" s="21" t="s">
        <v>19</v>
      </c>
      <c r="G119" s="21" t="s">
        <v>85</v>
      </c>
      <c r="H119" s="22" t="s">
        <v>64</v>
      </c>
      <c r="I119" s="34" t="s">
        <v>143</v>
      </c>
      <c r="J119" s="34">
        <f>IF(F119="是",VLOOKUP(G119,[9]Sheet2!A:C,3,FALSE),VLOOKUP(G119,[9]Sheet2!A:B,2,FALSE))</f>
        <v>800</v>
      </c>
      <c r="K119" s="35" t="s">
        <v>22</v>
      </c>
      <c r="L119" s="20"/>
    </row>
    <row r="120" s="6" customFormat="1" ht="37" customHeight="1" spans="1:12">
      <c r="A120" s="20">
        <v>116</v>
      </c>
      <c r="B120" s="21" t="s">
        <v>138</v>
      </c>
      <c r="C120" s="21" t="s">
        <v>166</v>
      </c>
      <c r="D120" s="21" t="s">
        <v>185</v>
      </c>
      <c r="E120" s="21" t="s">
        <v>18</v>
      </c>
      <c r="F120" s="21" t="s">
        <v>19</v>
      </c>
      <c r="G120" s="21" t="s">
        <v>85</v>
      </c>
      <c r="H120" s="22" t="s">
        <v>64</v>
      </c>
      <c r="I120" s="34" t="s">
        <v>143</v>
      </c>
      <c r="J120" s="34">
        <f>IF(F120="是",VLOOKUP(G120,[9]Sheet2!A:C,3,FALSE),VLOOKUP(G120,[9]Sheet2!A:B,2,FALSE))</f>
        <v>800</v>
      </c>
      <c r="K120" s="35" t="s">
        <v>22</v>
      </c>
      <c r="L120" s="20"/>
    </row>
    <row r="121" s="6" customFormat="1" ht="37" customHeight="1" spans="1:12">
      <c r="A121" s="20">
        <v>117</v>
      </c>
      <c r="B121" s="21" t="s">
        <v>138</v>
      </c>
      <c r="C121" s="21" t="s">
        <v>166</v>
      </c>
      <c r="D121" s="21" t="s">
        <v>186</v>
      </c>
      <c r="E121" s="21" t="s">
        <v>18</v>
      </c>
      <c r="F121" s="21" t="s">
        <v>19</v>
      </c>
      <c r="G121" s="21" t="s">
        <v>20</v>
      </c>
      <c r="H121" s="22" t="s">
        <v>173</v>
      </c>
      <c r="I121" s="34" t="s">
        <v>147</v>
      </c>
      <c r="J121" s="34">
        <f>IF(F121="是",VLOOKUP(G121,[10]Sheet2!A:C,3,FALSE),VLOOKUP(G121,[10]Sheet2!A:B,2,FALSE))</f>
        <v>600</v>
      </c>
      <c r="K121" s="35" t="s">
        <v>22</v>
      </c>
      <c r="L121" s="20"/>
    </row>
    <row r="122" s="6" customFormat="1" ht="37" customHeight="1" spans="1:12">
      <c r="A122" s="20">
        <v>118</v>
      </c>
      <c r="B122" s="21" t="s">
        <v>138</v>
      </c>
      <c r="C122" s="21" t="s">
        <v>166</v>
      </c>
      <c r="D122" s="21" t="s">
        <v>187</v>
      </c>
      <c r="E122" s="21" t="s">
        <v>18</v>
      </c>
      <c r="F122" s="21" t="s">
        <v>19</v>
      </c>
      <c r="G122" s="21" t="s">
        <v>20</v>
      </c>
      <c r="H122" s="22" t="s">
        <v>173</v>
      </c>
      <c r="I122" s="34" t="s">
        <v>147</v>
      </c>
      <c r="J122" s="34">
        <v>600</v>
      </c>
      <c r="K122" s="35" t="s">
        <v>22</v>
      </c>
      <c r="L122" s="20"/>
    </row>
    <row r="123" s="6" customFormat="1" ht="37" customHeight="1" spans="1:12">
      <c r="A123" s="20">
        <v>119</v>
      </c>
      <c r="B123" s="21" t="s">
        <v>138</v>
      </c>
      <c r="C123" s="21" t="s">
        <v>166</v>
      </c>
      <c r="D123" s="21" t="s">
        <v>188</v>
      </c>
      <c r="E123" s="21" t="s">
        <v>18</v>
      </c>
      <c r="F123" s="21" t="s">
        <v>19</v>
      </c>
      <c r="G123" s="21" t="s">
        <v>85</v>
      </c>
      <c r="H123" s="22" t="s">
        <v>64</v>
      </c>
      <c r="I123" s="34" t="s">
        <v>143</v>
      </c>
      <c r="J123" s="34">
        <f>IF(F123="是",VLOOKUP(G123,[14]Sheet2!A:C,3,FALSE),VLOOKUP(G123,[14]Sheet2!A:B,2,FALSE))</f>
        <v>800</v>
      </c>
      <c r="K123" s="35" t="s">
        <v>22</v>
      </c>
      <c r="L123" s="20"/>
    </row>
    <row r="124" s="6" customFormat="1" ht="37" customHeight="1" spans="1:12">
      <c r="A124" s="20">
        <v>120</v>
      </c>
      <c r="B124" s="21" t="s">
        <v>138</v>
      </c>
      <c r="C124" s="21" t="s">
        <v>189</v>
      </c>
      <c r="D124" s="21" t="s">
        <v>190</v>
      </c>
      <c r="E124" s="22" t="s">
        <v>18</v>
      </c>
      <c r="F124" s="21" t="s">
        <v>19</v>
      </c>
      <c r="G124" s="21" t="s">
        <v>20</v>
      </c>
      <c r="H124" s="23">
        <v>45759</v>
      </c>
      <c r="I124" s="24" t="s">
        <v>141</v>
      </c>
      <c r="J124" s="34">
        <v>600</v>
      </c>
      <c r="K124" s="35" t="s">
        <v>22</v>
      </c>
      <c r="L124" s="20"/>
    </row>
    <row r="125" s="6" customFormat="1" ht="37" customHeight="1" spans="1:12">
      <c r="A125" s="20">
        <v>121</v>
      </c>
      <c r="B125" s="21" t="s">
        <v>138</v>
      </c>
      <c r="C125" s="21" t="s">
        <v>189</v>
      </c>
      <c r="D125" s="21" t="s">
        <v>191</v>
      </c>
      <c r="E125" s="22" t="s">
        <v>18</v>
      </c>
      <c r="F125" s="21" t="s">
        <v>19</v>
      </c>
      <c r="G125" s="21" t="s">
        <v>20</v>
      </c>
      <c r="H125" s="23">
        <v>45698</v>
      </c>
      <c r="I125" s="24" t="s">
        <v>143</v>
      </c>
      <c r="J125" s="34">
        <v>600</v>
      </c>
      <c r="K125" s="35" t="s">
        <v>22</v>
      </c>
      <c r="L125" s="20"/>
    </row>
    <row r="126" s="6" customFormat="1" ht="37" customHeight="1" spans="1:12">
      <c r="A126" s="20">
        <v>122</v>
      </c>
      <c r="B126" s="21" t="s">
        <v>138</v>
      </c>
      <c r="C126" s="21" t="s">
        <v>189</v>
      </c>
      <c r="D126" s="21" t="s">
        <v>192</v>
      </c>
      <c r="E126" s="22" t="s">
        <v>18</v>
      </c>
      <c r="F126" s="21" t="s">
        <v>19</v>
      </c>
      <c r="G126" s="21" t="s">
        <v>85</v>
      </c>
      <c r="H126" s="23">
        <v>45740</v>
      </c>
      <c r="I126" s="24" t="s">
        <v>147</v>
      </c>
      <c r="J126" s="34">
        <v>800</v>
      </c>
      <c r="K126" s="35" t="s">
        <v>22</v>
      </c>
      <c r="L126" s="20"/>
    </row>
    <row r="127" s="6" customFormat="1" ht="37" customHeight="1" spans="1:12">
      <c r="A127" s="20">
        <v>123</v>
      </c>
      <c r="B127" s="21" t="s">
        <v>138</v>
      </c>
      <c r="C127" s="21" t="s">
        <v>189</v>
      </c>
      <c r="D127" s="21" t="s">
        <v>193</v>
      </c>
      <c r="E127" s="22" t="s">
        <v>18</v>
      </c>
      <c r="F127" s="21" t="s">
        <v>19</v>
      </c>
      <c r="G127" s="21" t="s">
        <v>20</v>
      </c>
      <c r="H127" s="23">
        <v>45704</v>
      </c>
      <c r="I127" s="24" t="s">
        <v>143</v>
      </c>
      <c r="J127" s="34">
        <v>600</v>
      </c>
      <c r="K127" s="35" t="s">
        <v>22</v>
      </c>
      <c r="L127" s="20"/>
    </row>
    <row r="128" s="6" customFormat="1" ht="37" customHeight="1" spans="1:12">
      <c r="A128" s="20">
        <v>124</v>
      </c>
      <c r="B128" s="21" t="s">
        <v>138</v>
      </c>
      <c r="C128" s="21" t="s">
        <v>189</v>
      </c>
      <c r="D128" s="21" t="s">
        <v>194</v>
      </c>
      <c r="E128" s="22" t="s">
        <v>18</v>
      </c>
      <c r="F128" s="21" t="s">
        <v>19</v>
      </c>
      <c r="G128" s="21" t="s">
        <v>20</v>
      </c>
      <c r="H128" s="23">
        <v>45693</v>
      </c>
      <c r="I128" s="24" t="s">
        <v>143</v>
      </c>
      <c r="J128" s="34">
        <v>600</v>
      </c>
      <c r="K128" s="35" t="s">
        <v>22</v>
      </c>
      <c r="L128" s="20"/>
    </row>
    <row r="129" s="6" customFormat="1" ht="37" customHeight="1" spans="1:12">
      <c r="A129" s="20">
        <v>125</v>
      </c>
      <c r="B129" s="21" t="s">
        <v>138</v>
      </c>
      <c r="C129" s="21" t="s">
        <v>195</v>
      </c>
      <c r="D129" s="21" t="s">
        <v>196</v>
      </c>
      <c r="E129" s="22" t="s">
        <v>18</v>
      </c>
      <c r="F129" s="21" t="s">
        <v>19</v>
      </c>
      <c r="G129" s="21" t="s">
        <v>85</v>
      </c>
      <c r="H129" s="23">
        <v>45722</v>
      </c>
      <c r="I129" s="24" t="s">
        <v>147</v>
      </c>
      <c r="J129" s="34">
        <v>800</v>
      </c>
      <c r="K129" s="35" t="s">
        <v>22</v>
      </c>
      <c r="L129" s="20"/>
    </row>
    <row r="130" s="6" customFormat="1" ht="37" customHeight="1" spans="1:12">
      <c r="A130" s="20">
        <v>126</v>
      </c>
      <c r="B130" s="21" t="s">
        <v>138</v>
      </c>
      <c r="C130" s="21" t="s">
        <v>195</v>
      </c>
      <c r="D130" s="21" t="s">
        <v>197</v>
      </c>
      <c r="E130" s="22" t="s">
        <v>18</v>
      </c>
      <c r="F130" s="21" t="s">
        <v>19</v>
      </c>
      <c r="G130" s="21" t="s">
        <v>85</v>
      </c>
      <c r="H130" s="23">
        <v>45723</v>
      </c>
      <c r="I130" s="24" t="s">
        <v>147</v>
      </c>
      <c r="J130" s="34">
        <v>800</v>
      </c>
      <c r="K130" s="35" t="s">
        <v>22</v>
      </c>
      <c r="L130" s="20"/>
    </row>
    <row r="131" s="6" customFormat="1" ht="37" customHeight="1" spans="1:12">
      <c r="A131" s="20">
        <v>127</v>
      </c>
      <c r="B131" s="21" t="s">
        <v>138</v>
      </c>
      <c r="C131" s="21" t="s">
        <v>195</v>
      </c>
      <c r="D131" s="21" t="s">
        <v>198</v>
      </c>
      <c r="E131" s="22" t="s">
        <v>18</v>
      </c>
      <c r="F131" s="21" t="s">
        <v>19</v>
      </c>
      <c r="G131" s="21" t="s">
        <v>20</v>
      </c>
      <c r="H131" s="23">
        <v>45724</v>
      </c>
      <c r="I131" s="24" t="s">
        <v>147</v>
      </c>
      <c r="J131" s="34">
        <v>600</v>
      </c>
      <c r="K131" s="35" t="s">
        <v>22</v>
      </c>
      <c r="L131" s="20"/>
    </row>
    <row r="132" s="6" customFormat="1" ht="37" customHeight="1" spans="1:12">
      <c r="A132" s="20">
        <v>128</v>
      </c>
      <c r="B132" s="21" t="s">
        <v>138</v>
      </c>
      <c r="C132" s="21" t="s">
        <v>195</v>
      </c>
      <c r="D132" s="21" t="s">
        <v>199</v>
      </c>
      <c r="E132" s="22" t="s">
        <v>18</v>
      </c>
      <c r="F132" s="21" t="s">
        <v>19</v>
      </c>
      <c r="G132" s="21" t="s">
        <v>20</v>
      </c>
      <c r="H132" s="23">
        <v>45689</v>
      </c>
      <c r="I132" s="24" t="s">
        <v>143</v>
      </c>
      <c r="J132" s="34">
        <v>600</v>
      </c>
      <c r="K132" s="35" t="s">
        <v>22</v>
      </c>
      <c r="L132" s="20"/>
    </row>
    <row r="133" s="6" customFormat="1" ht="37" customHeight="1" spans="1:12">
      <c r="A133" s="20">
        <v>129</v>
      </c>
      <c r="B133" s="21" t="s">
        <v>138</v>
      </c>
      <c r="C133" s="21" t="s">
        <v>200</v>
      </c>
      <c r="D133" s="21" t="s">
        <v>201</v>
      </c>
      <c r="E133" s="22" t="s">
        <v>18</v>
      </c>
      <c r="F133" s="21" t="s">
        <v>19</v>
      </c>
      <c r="G133" s="21" t="s">
        <v>20</v>
      </c>
      <c r="H133" s="23">
        <v>45693</v>
      </c>
      <c r="I133" s="24" t="s">
        <v>143</v>
      </c>
      <c r="J133" s="38">
        <v>600</v>
      </c>
      <c r="K133" s="35" t="s">
        <v>22</v>
      </c>
      <c r="L133" s="20"/>
    </row>
    <row r="134" s="6" customFormat="1" ht="37" customHeight="1" spans="1:12">
      <c r="A134" s="20">
        <v>130</v>
      </c>
      <c r="B134" s="21" t="s">
        <v>138</v>
      </c>
      <c r="C134" s="21" t="s">
        <v>200</v>
      </c>
      <c r="D134" s="21" t="s">
        <v>202</v>
      </c>
      <c r="E134" s="22" t="s">
        <v>18</v>
      </c>
      <c r="F134" s="21" t="s">
        <v>19</v>
      </c>
      <c r="G134" s="21" t="s">
        <v>20</v>
      </c>
      <c r="H134" s="23">
        <v>45693</v>
      </c>
      <c r="I134" s="24" t="s">
        <v>143</v>
      </c>
      <c r="J134" s="34">
        <f>IF(F134="是",VLOOKUP(G134,[11]Sheet2!A:C,3,FALSE),VLOOKUP(G134,[11]Sheet2!A:B,2,FALSE))</f>
        <v>600</v>
      </c>
      <c r="K134" s="35" t="s">
        <v>22</v>
      </c>
      <c r="L134" s="20"/>
    </row>
    <row r="135" s="6" customFormat="1" ht="37" customHeight="1" spans="1:12">
      <c r="A135" s="20">
        <v>131</v>
      </c>
      <c r="B135" s="21" t="s">
        <v>138</v>
      </c>
      <c r="C135" s="21" t="s">
        <v>200</v>
      </c>
      <c r="D135" s="21" t="s">
        <v>203</v>
      </c>
      <c r="E135" s="22" t="s">
        <v>18</v>
      </c>
      <c r="F135" s="21" t="s">
        <v>19</v>
      </c>
      <c r="G135" s="21" t="s">
        <v>85</v>
      </c>
      <c r="H135" s="23">
        <v>45724</v>
      </c>
      <c r="I135" s="24" t="s">
        <v>147</v>
      </c>
      <c r="J135" s="34">
        <f>IF(F135="是",VLOOKUP(G135,[11]Sheet2!A:C,3,FALSE),VLOOKUP(G135,[11]Sheet2!A:B,2,FALSE))</f>
        <v>800</v>
      </c>
      <c r="K135" s="35" t="s">
        <v>22</v>
      </c>
      <c r="L135" s="20"/>
    </row>
    <row r="136" s="6" customFormat="1" ht="37" customHeight="1" spans="1:12">
      <c r="A136" s="20">
        <v>132</v>
      </c>
      <c r="B136" s="21" t="s">
        <v>138</v>
      </c>
      <c r="C136" s="21" t="s">
        <v>204</v>
      </c>
      <c r="D136" s="21" t="s">
        <v>205</v>
      </c>
      <c r="E136" s="21" t="s">
        <v>18</v>
      </c>
      <c r="F136" s="21" t="s">
        <v>19</v>
      </c>
      <c r="G136" s="21" t="s">
        <v>20</v>
      </c>
      <c r="H136" s="23">
        <v>45693</v>
      </c>
      <c r="I136" s="24" t="s">
        <v>143</v>
      </c>
      <c r="J136" s="34">
        <v>600</v>
      </c>
      <c r="K136" s="35" t="s">
        <v>22</v>
      </c>
      <c r="L136" s="20"/>
    </row>
    <row r="137" s="6" customFormat="1" ht="37" customHeight="1" spans="1:12">
      <c r="A137" s="20">
        <v>133</v>
      </c>
      <c r="B137" s="21" t="s">
        <v>138</v>
      </c>
      <c r="C137" s="21" t="s">
        <v>204</v>
      </c>
      <c r="D137" s="21" t="s">
        <v>206</v>
      </c>
      <c r="E137" s="22" t="s">
        <v>18</v>
      </c>
      <c r="F137" s="21" t="s">
        <v>19</v>
      </c>
      <c r="G137" s="21" t="s">
        <v>20</v>
      </c>
      <c r="H137" s="23">
        <v>45693</v>
      </c>
      <c r="I137" s="24" t="s">
        <v>143</v>
      </c>
      <c r="J137" s="34">
        <f>IF(F137="是",VLOOKUP(G137,[12]Sheet2!A:C,3,FALSE),VLOOKUP(G137,[12]Sheet2!A:B,2,FALSE))</f>
        <v>600</v>
      </c>
      <c r="K137" s="35" t="s">
        <v>22</v>
      </c>
      <c r="L137" s="20"/>
    </row>
    <row r="138" s="6" customFormat="1" ht="37" customHeight="1" spans="1:12">
      <c r="A138" s="20">
        <v>134</v>
      </c>
      <c r="B138" s="21" t="s">
        <v>138</v>
      </c>
      <c r="C138" s="21" t="s">
        <v>204</v>
      </c>
      <c r="D138" s="21" t="s">
        <v>207</v>
      </c>
      <c r="E138" s="22" t="s">
        <v>18</v>
      </c>
      <c r="F138" s="21" t="s">
        <v>19</v>
      </c>
      <c r="G138" s="21" t="s">
        <v>85</v>
      </c>
      <c r="H138" s="23">
        <v>45693</v>
      </c>
      <c r="I138" s="24" t="s">
        <v>143</v>
      </c>
      <c r="J138" s="34">
        <f>IF(F138="是",VLOOKUP(G138,[12]Sheet2!A:C,3,FALSE),VLOOKUP(G138,[12]Sheet2!A:B,2,FALSE))</f>
        <v>800</v>
      </c>
      <c r="K138" s="35" t="s">
        <v>22</v>
      </c>
      <c r="L138" s="20"/>
    </row>
    <row r="139" s="6" customFormat="1" ht="37" customHeight="1" spans="1:12">
      <c r="A139" s="20">
        <v>135</v>
      </c>
      <c r="B139" s="21" t="s">
        <v>138</v>
      </c>
      <c r="C139" s="21" t="s">
        <v>204</v>
      </c>
      <c r="D139" s="21" t="s">
        <v>208</v>
      </c>
      <c r="E139" s="22" t="s">
        <v>18</v>
      </c>
      <c r="F139" s="21" t="s">
        <v>19</v>
      </c>
      <c r="G139" s="21" t="s">
        <v>85</v>
      </c>
      <c r="H139" s="23">
        <v>45693</v>
      </c>
      <c r="I139" s="24" t="s">
        <v>143</v>
      </c>
      <c r="J139" s="34">
        <f>IF(F139="是",VLOOKUP(G139,[12]Sheet2!A:C,3,FALSE),VLOOKUP(G139,[12]Sheet2!A:B,2,FALSE))</f>
        <v>800</v>
      </c>
      <c r="K139" s="35" t="s">
        <v>22</v>
      </c>
      <c r="L139" s="20"/>
    </row>
    <row r="140" s="6" customFormat="1" ht="37" customHeight="1" spans="1:12">
      <c r="A140" s="20">
        <v>136</v>
      </c>
      <c r="B140" s="21" t="s">
        <v>138</v>
      </c>
      <c r="C140" s="21" t="s">
        <v>204</v>
      </c>
      <c r="D140" s="21" t="s">
        <v>209</v>
      </c>
      <c r="E140" s="21" t="s">
        <v>18</v>
      </c>
      <c r="F140" s="21" t="s">
        <v>19</v>
      </c>
      <c r="G140" s="21" t="s">
        <v>78</v>
      </c>
      <c r="H140" s="23">
        <v>45693</v>
      </c>
      <c r="I140" s="24" t="s">
        <v>143</v>
      </c>
      <c r="J140" s="34">
        <v>800</v>
      </c>
      <c r="K140" s="35" t="s">
        <v>22</v>
      </c>
      <c r="L140" s="20"/>
    </row>
    <row r="141" s="6" customFormat="1" ht="37" customHeight="1" spans="1:12">
      <c r="A141" s="20">
        <v>137</v>
      </c>
      <c r="B141" s="21" t="s">
        <v>138</v>
      </c>
      <c r="C141" s="21" t="s">
        <v>204</v>
      </c>
      <c r="D141" s="21" t="s">
        <v>210</v>
      </c>
      <c r="E141" s="22" t="s">
        <v>18</v>
      </c>
      <c r="F141" s="21" t="s">
        <v>19</v>
      </c>
      <c r="G141" s="21" t="s">
        <v>78</v>
      </c>
      <c r="H141" s="23">
        <v>45658</v>
      </c>
      <c r="I141" s="34" t="s">
        <v>151</v>
      </c>
      <c r="J141" s="34">
        <v>800</v>
      </c>
      <c r="K141" s="35" t="s">
        <v>22</v>
      </c>
      <c r="L141" s="20"/>
    </row>
    <row r="142" s="6" customFormat="1" ht="37" customHeight="1" spans="1:12">
      <c r="A142" s="20">
        <v>138</v>
      </c>
      <c r="B142" s="21" t="s">
        <v>138</v>
      </c>
      <c r="C142" s="21" t="s">
        <v>204</v>
      </c>
      <c r="D142" s="21" t="s">
        <v>211</v>
      </c>
      <c r="E142" s="21" t="s">
        <v>18</v>
      </c>
      <c r="F142" s="21" t="s">
        <v>19</v>
      </c>
      <c r="G142" s="21" t="s">
        <v>20</v>
      </c>
      <c r="H142" s="22" t="s">
        <v>64</v>
      </c>
      <c r="I142" s="24" t="s">
        <v>143</v>
      </c>
      <c r="J142" s="34">
        <v>600</v>
      </c>
      <c r="K142" s="35" t="s">
        <v>22</v>
      </c>
      <c r="L142" s="20"/>
    </row>
    <row r="143" s="6" customFormat="1" ht="37" customHeight="1" spans="1:12">
      <c r="A143" s="20">
        <v>139</v>
      </c>
      <c r="B143" s="21" t="s">
        <v>138</v>
      </c>
      <c r="C143" s="21" t="s">
        <v>204</v>
      </c>
      <c r="D143" s="21" t="s">
        <v>212</v>
      </c>
      <c r="E143" s="21" t="s">
        <v>18</v>
      </c>
      <c r="F143" s="21" t="s">
        <v>19</v>
      </c>
      <c r="G143" s="21" t="s">
        <v>213</v>
      </c>
      <c r="H143" s="22" t="s">
        <v>64</v>
      </c>
      <c r="I143" s="24" t="s">
        <v>143</v>
      </c>
      <c r="J143" s="34">
        <v>800</v>
      </c>
      <c r="K143" s="35" t="s">
        <v>22</v>
      </c>
      <c r="L143" s="20"/>
    </row>
    <row r="144" s="6" customFormat="1" ht="37" customHeight="1" spans="1:12">
      <c r="A144" s="20">
        <v>140</v>
      </c>
      <c r="B144" s="21" t="s">
        <v>138</v>
      </c>
      <c r="C144" s="21" t="s">
        <v>204</v>
      </c>
      <c r="D144" s="21" t="s">
        <v>214</v>
      </c>
      <c r="E144" s="21" t="s">
        <v>18</v>
      </c>
      <c r="F144" s="21" t="s">
        <v>19</v>
      </c>
      <c r="G144" s="21" t="s">
        <v>20</v>
      </c>
      <c r="H144" s="22" t="s">
        <v>64</v>
      </c>
      <c r="I144" s="24" t="s">
        <v>143</v>
      </c>
      <c r="J144" s="34">
        <v>600</v>
      </c>
      <c r="K144" s="35" t="s">
        <v>22</v>
      </c>
      <c r="L144" s="20"/>
    </row>
    <row r="145" s="6" customFormat="1" ht="37" customHeight="1" spans="1:12">
      <c r="A145" s="20">
        <v>141</v>
      </c>
      <c r="B145" s="21" t="s">
        <v>138</v>
      </c>
      <c r="C145" s="21" t="s">
        <v>215</v>
      </c>
      <c r="D145" s="21" t="s">
        <v>216</v>
      </c>
      <c r="E145" s="22" t="s">
        <v>18</v>
      </c>
      <c r="F145" s="21" t="s">
        <v>19</v>
      </c>
      <c r="G145" s="21" t="s">
        <v>20</v>
      </c>
      <c r="H145" s="23">
        <v>45689</v>
      </c>
      <c r="I145" s="24" t="s">
        <v>143</v>
      </c>
      <c r="J145" s="34">
        <f>IF(F145="是",VLOOKUP(G145,[15]Sheet2!A:C,3,FALSE),VLOOKUP(G145,[15]Sheet2!A:B,2,FALSE))</f>
        <v>600</v>
      </c>
      <c r="K145" s="35" t="s">
        <v>22</v>
      </c>
      <c r="L145" s="20"/>
    </row>
    <row r="146" s="6" customFormat="1" ht="37" customHeight="1" spans="1:12">
      <c r="A146" s="20">
        <v>142</v>
      </c>
      <c r="B146" s="21" t="s">
        <v>138</v>
      </c>
      <c r="C146" s="21" t="s">
        <v>215</v>
      </c>
      <c r="D146" s="21" t="s">
        <v>217</v>
      </c>
      <c r="E146" s="22" t="s">
        <v>18</v>
      </c>
      <c r="F146" s="21" t="s">
        <v>19</v>
      </c>
      <c r="G146" s="21" t="s">
        <v>20</v>
      </c>
      <c r="H146" s="23">
        <v>45689</v>
      </c>
      <c r="I146" s="34" t="s">
        <v>143</v>
      </c>
      <c r="J146" s="34">
        <f>IF(F146="是",VLOOKUP(G146,[15]Sheet2!A:C,3,FALSE),VLOOKUP(G146,[15]Sheet2!A:B,2,FALSE))</f>
        <v>600</v>
      </c>
      <c r="K146" s="35" t="s">
        <v>22</v>
      </c>
      <c r="L146" s="20"/>
    </row>
    <row r="147" s="6" customFormat="1" ht="37" customHeight="1" spans="1:12">
      <c r="A147" s="20">
        <v>143</v>
      </c>
      <c r="B147" s="20" t="s">
        <v>218</v>
      </c>
      <c r="C147" s="20" t="s">
        <v>219</v>
      </c>
      <c r="D147" s="20" t="s">
        <v>220</v>
      </c>
      <c r="E147" s="20" t="s">
        <v>18</v>
      </c>
      <c r="F147" s="20" t="s">
        <v>19</v>
      </c>
      <c r="G147" s="20" t="s">
        <v>52</v>
      </c>
      <c r="H147" s="32">
        <v>45701</v>
      </c>
      <c r="I147" s="31" t="s">
        <v>143</v>
      </c>
      <c r="J147" s="36">
        <f>IF(F147="是",VLOOKUP(G147,[17]Sheet2!A:C,3,FALSE),VLOOKUP(G147,[17]Sheet2!A:B,2,FALSE))</f>
        <v>600</v>
      </c>
      <c r="K147" s="35" t="s">
        <v>22</v>
      </c>
      <c r="L147" s="20"/>
    </row>
    <row r="148" s="6" customFormat="1" ht="37" customHeight="1" spans="1:12">
      <c r="A148" s="20">
        <v>144</v>
      </c>
      <c r="B148" s="20" t="s">
        <v>218</v>
      </c>
      <c r="C148" s="20" t="s">
        <v>219</v>
      </c>
      <c r="D148" s="20" t="s">
        <v>221</v>
      </c>
      <c r="E148" s="20" t="s">
        <v>18</v>
      </c>
      <c r="F148" s="20" t="s">
        <v>19</v>
      </c>
      <c r="G148" s="20" t="s">
        <v>52</v>
      </c>
      <c r="H148" s="32">
        <v>45658</v>
      </c>
      <c r="I148" s="31" t="s">
        <v>151</v>
      </c>
      <c r="J148" s="36">
        <f>IF(F148="是",VLOOKUP(G148,[17]Sheet2!A:C,3,FALSE),VLOOKUP(G148,[17]Sheet2!A:B,2,FALSE))</f>
        <v>600</v>
      </c>
      <c r="K148" s="35" t="s">
        <v>22</v>
      </c>
      <c r="L148" s="20"/>
    </row>
    <row r="149" s="6" customFormat="1" ht="37" customHeight="1" spans="1:12">
      <c r="A149" s="20">
        <v>145</v>
      </c>
      <c r="B149" s="20" t="s">
        <v>218</v>
      </c>
      <c r="C149" s="20" t="s">
        <v>219</v>
      </c>
      <c r="D149" s="20" t="s">
        <v>222</v>
      </c>
      <c r="E149" s="20" t="s">
        <v>18</v>
      </c>
      <c r="F149" s="20" t="s">
        <v>19</v>
      </c>
      <c r="G149" s="20" t="s">
        <v>20</v>
      </c>
      <c r="H149" s="32">
        <v>45740</v>
      </c>
      <c r="I149" s="31" t="s">
        <v>147</v>
      </c>
      <c r="J149" s="36">
        <f>IF(F149="是",VLOOKUP(G149,[17]Sheet2!A:C,3,FALSE),VLOOKUP(G149,[17]Sheet2!A:B,2,FALSE))</f>
        <v>600</v>
      </c>
      <c r="K149" s="35" t="s">
        <v>22</v>
      </c>
      <c r="L149" s="20"/>
    </row>
    <row r="150" s="6" customFormat="1" ht="37" customHeight="1" spans="1:12">
      <c r="A150" s="20">
        <v>146</v>
      </c>
      <c r="B150" s="20" t="s">
        <v>218</v>
      </c>
      <c r="C150" s="20" t="s">
        <v>219</v>
      </c>
      <c r="D150" s="20" t="s">
        <v>223</v>
      </c>
      <c r="E150" s="20" t="s">
        <v>18</v>
      </c>
      <c r="F150" s="20" t="s">
        <v>19</v>
      </c>
      <c r="G150" s="20" t="s">
        <v>224</v>
      </c>
      <c r="H150" s="32">
        <v>45770</v>
      </c>
      <c r="I150" s="31" t="s">
        <v>141</v>
      </c>
      <c r="J150" s="36">
        <f>IF(F150="是",VLOOKUP(G150,[17]Sheet2!A:C,3,FALSE),VLOOKUP(G150,[17]Sheet2!A:B,2,FALSE))</f>
        <v>600</v>
      </c>
      <c r="K150" s="35" t="s">
        <v>22</v>
      </c>
      <c r="L150" s="20"/>
    </row>
    <row r="151" s="6" customFormat="1" ht="37" customHeight="1" spans="1:12">
      <c r="A151" s="20">
        <v>147</v>
      </c>
      <c r="B151" s="20" t="s">
        <v>218</v>
      </c>
      <c r="C151" s="20" t="s">
        <v>225</v>
      </c>
      <c r="D151" s="20" t="s">
        <v>226</v>
      </c>
      <c r="E151" s="20" t="s">
        <v>18</v>
      </c>
      <c r="F151" s="20" t="s">
        <v>19</v>
      </c>
      <c r="G151" s="20" t="s">
        <v>20</v>
      </c>
      <c r="H151" s="32">
        <v>45748</v>
      </c>
      <c r="I151" s="31" t="s">
        <v>141</v>
      </c>
      <c r="J151" s="36">
        <f>IF(F151="是",VLOOKUP(G151,[17]Sheet2!A:C,3,FALSE),VLOOKUP(G151,[17]Sheet2!A:B,2,FALSE))</f>
        <v>600</v>
      </c>
      <c r="K151" s="35" t="s">
        <v>22</v>
      </c>
      <c r="L151" s="20"/>
    </row>
    <row r="152" s="6" customFormat="1" ht="37" customHeight="1" spans="1:12">
      <c r="A152" s="20">
        <v>148</v>
      </c>
      <c r="B152" s="20" t="s">
        <v>218</v>
      </c>
      <c r="C152" s="20" t="s">
        <v>225</v>
      </c>
      <c r="D152" s="20" t="s">
        <v>227</v>
      </c>
      <c r="E152" s="20" t="s">
        <v>18</v>
      </c>
      <c r="F152" s="20" t="s">
        <v>19</v>
      </c>
      <c r="G152" s="20" t="s">
        <v>20</v>
      </c>
      <c r="H152" s="32">
        <v>45695</v>
      </c>
      <c r="I152" s="31" t="s">
        <v>143</v>
      </c>
      <c r="J152" s="36">
        <f>IF(F152="是",VLOOKUP(G152,[17]Sheet2!A:C,3,FALSE),VLOOKUP(G152,[17]Sheet2!A:B,2,FALSE))</f>
        <v>600</v>
      </c>
      <c r="K152" s="35" t="s">
        <v>22</v>
      </c>
      <c r="L152" s="20"/>
    </row>
    <row r="153" s="6" customFormat="1" ht="37" customHeight="1" spans="1:12">
      <c r="A153" s="20">
        <v>149</v>
      </c>
      <c r="B153" s="20" t="s">
        <v>228</v>
      </c>
      <c r="C153" s="20" t="s">
        <v>229</v>
      </c>
      <c r="D153" s="20" t="s">
        <v>230</v>
      </c>
      <c r="E153" s="20" t="s">
        <v>18</v>
      </c>
      <c r="F153" s="20" t="s">
        <v>19</v>
      </c>
      <c r="G153" s="20" t="s">
        <v>85</v>
      </c>
      <c r="H153" s="32">
        <v>45689</v>
      </c>
      <c r="I153" s="20" t="s">
        <v>143</v>
      </c>
      <c r="J153" s="36">
        <v>800</v>
      </c>
      <c r="K153" s="35" t="s">
        <v>22</v>
      </c>
      <c r="L153" s="20"/>
    </row>
    <row r="154" s="6" customFormat="1" ht="37" customHeight="1" spans="1:12">
      <c r="A154" s="20">
        <v>150</v>
      </c>
      <c r="B154" s="20" t="s">
        <v>228</v>
      </c>
      <c r="C154" s="20" t="s">
        <v>229</v>
      </c>
      <c r="D154" s="20" t="s">
        <v>231</v>
      </c>
      <c r="E154" s="20" t="s">
        <v>18</v>
      </c>
      <c r="F154" s="20" t="s">
        <v>19</v>
      </c>
      <c r="G154" s="21" t="s">
        <v>20</v>
      </c>
      <c r="H154" s="32">
        <v>45689</v>
      </c>
      <c r="I154" s="21" t="s">
        <v>143</v>
      </c>
      <c r="J154" s="21">
        <v>600</v>
      </c>
      <c r="K154" s="35" t="s">
        <v>22</v>
      </c>
      <c r="L154" s="20"/>
    </row>
    <row r="155" s="6" customFormat="1" ht="37" customHeight="1" spans="1:12">
      <c r="A155" s="20">
        <v>151</v>
      </c>
      <c r="B155" s="20" t="s">
        <v>228</v>
      </c>
      <c r="C155" s="20" t="s">
        <v>229</v>
      </c>
      <c r="D155" s="20" t="s">
        <v>232</v>
      </c>
      <c r="E155" s="20" t="s">
        <v>18</v>
      </c>
      <c r="F155" s="20" t="s">
        <v>19</v>
      </c>
      <c r="G155" s="21" t="s">
        <v>85</v>
      </c>
      <c r="H155" s="32">
        <v>45708</v>
      </c>
      <c r="I155" s="21" t="s">
        <v>147</v>
      </c>
      <c r="J155" s="21">
        <v>800</v>
      </c>
      <c r="K155" s="35" t="s">
        <v>22</v>
      </c>
      <c r="L155" s="20"/>
    </row>
    <row r="156" s="6" customFormat="1" ht="37" customHeight="1" spans="1:12">
      <c r="A156" s="20">
        <v>152</v>
      </c>
      <c r="B156" s="20" t="s">
        <v>228</v>
      </c>
      <c r="C156" s="21" t="s">
        <v>233</v>
      </c>
      <c r="D156" s="21" t="s">
        <v>234</v>
      </c>
      <c r="E156" s="20" t="s">
        <v>18</v>
      </c>
      <c r="F156" s="21" t="s">
        <v>19</v>
      </c>
      <c r="G156" s="21" t="s">
        <v>20</v>
      </c>
      <c r="H156" s="32">
        <v>45689</v>
      </c>
      <c r="I156" s="21" t="s">
        <v>143</v>
      </c>
      <c r="J156" s="21">
        <v>600</v>
      </c>
      <c r="K156" s="35" t="s">
        <v>22</v>
      </c>
      <c r="L156" s="20"/>
    </row>
    <row r="157" s="6" customFormat="1" ht="37" customHeight="1" spans="1:12">
      <c r="A157" s="20">
        <v>153</v>
      </c>
      <c r="B157" s="20" t="s">
        <v>228</v>
      </c>
      <c r="C157" s="21" t="s">
        <v>235</v>
      </c>
      <c r="D157" s="21" t="s">
        <v>236</v>
      </c>
      <c r="E157" s="21" t="s">
        <v>18</v>
      </c>
      <c r="F157" s="21" t="s">
        <v>19</v>
      </c>
      <c r="G157" s="21" t="s">
        <v>20</v>
      </c>
      <c r="H157" s="23">
        <v>45689</v>
      </c>
      <c r="I157" s="21" t="s">
        <v>143</v>
      </c>
      <c r="J157" s="21">
        <v>600</v>
      </c>
      <c r="K157" s="35" t="s">
        <v>22</v>
      </c>
      <c r="L157" s="20"/>
    </row>
    <row r="158" s="6" customFormat="1" ht="37" customHeight="1" spans="1:12">
      <c r="A158" s="20">
        <v>154</v>
      </c>
      <c r="B158" s="21" t="s">
        <v>228</v>
      </c>
      <c r="C158" s="20" t="s">
        <v>237</v>
      </c>
      <c r="D158" s="20" t="s">
        <v>238</v>
      </c>
      <c r="E158" s="20" t="s">
        <v>18</v>
      </c>
      <c r="F158" s="20" t="s">
        <v>19</v>
      </c>
      <c r="G158" s="20" t="s">
        <v>20</v>
      </c>
      <c r="H158" s="27">
        <v>45692</v>
      </c>
      <c r="I158" s="20" t="s">
        <v>143</v>
      </c>
      <c r="J158" s="36">
        <v>600</v>
      </c>
      <c r="K158" s="35" t="s">
        <v>22</v>
      </c>
      <c r="L158" s="20"/>
    </row>
    <row r="159" s="6" customFormat="1" ht="37" customHeight="1" spans="1:12">
      <c r="A159" s="20">
        <v>155</v>
      </c>
      <c r="B159" s="21" t="s">
        <v>228</v>
      </c>
      <c r="C159" s="20" t="s">
        <v>237</v>
      </c>
      <c r="D159" s="20" t="s">
        <v>239</v>
      </c>
      <c r="E159" s="26" t="s">
        <v>18</v>
      </c>
      <c r="F159" s="20" t="s">
        <v>19</v>
      </c>
      <c r="G159" s="20" t="s">
        <v>20</v>
      </c>
      <c r="H159" s="27">
        <v>45692</v>
      </c>
      <c r="I159" s="20" t="s">
        <v>143</v>
      </c>
      <c r="J159" s="36">
        <v>600</v>
      </c>
      <c r="K159" s="35" t="s">
        <v>22</v>
      </c>
      <c r="L159" s="20"/>
    </row>
    <row r="160" s="6" customFormat="1" ht="37" customHeight="1" spans="1:12">
      <c r="A160" s="20">
        <v>156</v>
      </c>
      <c r="B160" s="21" t="s">
        <v>228</v>
      </c>
      <c r="C160" s="20" t="s">
        <v>237</v>
      </c>
      <c r="D160" s="20" t="s">
        <v>240</v>
      </c>
      <c r="E160" s="26" t="s">
        <v>18</v>
      </c>
      <c r="F160" s="20" t="s">
        <v>19</v>
      </c>
      <c r="G160" s="20" t="s">
        <v>241</v>
      </c>
      <c r="H160" s="27">
        <v>45692</v>
      </c>
      <c r="I160" s="20" t="s">
        <v>143</v>
      </c>
      <c r="J160" s="36">
        <v>800</v>
      </c>
      <c r="K160" s="35" t="s">
        <v>22</v>
      </c>
      <c r="L160" s="20"/>
    </row>
    <row r="161" s="6" customFormat="1" ht="37" customHeight="1" spans="1:12">
      <c r="A161" s="20">
        <v>157</v>
      </c>
      <c r="B161" s="21" t="s">
        <v>228</v>
      </c>
      <c r="C161" s="21" t="s">
        <v>237</v>
      </c>
      <c r="D161" s="21" t="s">
        <v>242</v>
      </c>
      <c r="E161" s="41" t="s">
        <v>18</v>
      </c>
      <c r="F161" s="21" t="s">
        <v>19</v>
      </c>
      <c r="G161" s="21" t="s">
        <v>20</v>
      </c>
      <c r="H161" s="27">
        <v>45692</v>
      </c>
      <c r="I161" s="20" t="s">
        <v>143</v>
      </c>
      <c r="J161" s="36">
        <v>600</v>
      </c>
      <c r="K161" s="35" t="s">
        <v>22</v>
      </c>
      <c r="L161" s="20"/>
    </row>
    <row r="162" s="6" customFormat="1" ht="37" customHeight="1" spans="1:12">
      <c r="A162" s="20">
        <v>158</v>
      </c>
      <c r="B162" s="42" t="s">
        <v>228</v>
      </c>
      <c r="C162" s="42" t="s">
        <v>237</v>
      </c>
      <c r="D162" s="42" t="s">
        <v>243</v>
      </c>
      <c r="E162" s="41" t="s">
        <v>18</v>
      </c>
      <c r="F162" s="42" t="s">
        <v>19</v>
      </c>
      <c r="G162" s="42" t="s">
        <v>78</v>
      </c>
      <c r="H162" s="22" t="s">
        <v>64</v>
      </c>
      <c r="I162" s="20" t="s">
        <v>143</v>
      </c>
      <c r="J162" s="36">
        <v>800</v>
      </c>
      <c r="K162" s="35" t="s">
        <v>22</v>
      </c>
      <c r="L162" s="20"/>
    </row>
    <row r="163" s="6" customFormat="1" ht="37" customHeight="1" spans="1:12">
      <c r="A163" s="20">
        <v>159</v>
      </c>
      <c r="B163" s="42" t="s">
        <v>228</v>
      </c>
      <c r="C163" s="42" t="s">
        <v>237</v>
      </c>
      <c r="D163" s="20" t="s">
        <v>244</v>
      </c>
      <c r="E163" s="41" t="s">
        <v>18</v>
      </c>
      <c r="F163" s="21" t="s">
        <v>19</v>
      </c>
      <c r="G163" s="21" t="s">
        <v>20</v>
      </c>
      <c r="H163" s="27">
        <v>45720</v>
      </c>
      <c r="I163" s="20" t="s">
        <v>147</v>
      </c>
      <c r="J163" s="36">
        <v>600</v>
      </c>
      <c r="K163" s="35" t="s">
        <v>22</v>
      </c>
      <c r="L163" s="20"/>
    </row>
    <row r="164" s="6" customFormat="1" ht="37" customHeight="1" spans="1:12">
      <c r="A164" s="20">
        <v>160</v>
      </c>
      <c r="B164" s="20" t="s">
        <v>228</v>
      </c>
      <c r="C164" s="20" t="s">
        <v>245</v>
      </c>
      <c r="D164" s="20" t="s">
        <v>246</v>
      </c>
      <c r="E164" s="26" t="s">
        <v>18</v>
      </c>
      <c r="F164" s="20" t="s">
        <v>19</v>
      </c>
      <c r="G164" s="20" t="s">
        <v>78</v>
      </c>
      <c r="H164" s="32">
        <v>45748</v>
      </c>
      <c r="I164" s="36" t="s">
        <v>141</v>
      </c>
      <c r="J164" s="36">
        <f>IF(F164="是",VLOOKUP(G164,[18]Sheet2!A:C,3,FALSE),VLOOKUP(G164,[18]Sheet2!A:B,2,FALSE))</f>
        <v>800</v>
      </c>
      <c r="K164" s="35" t="s">
        <v>22</v>
      </c>
      <c r="L164" s="20"/>
    </row>
    <row r="165" s="6" customFormat="1" ht="37" customHeight="1" spans="1:12">
      <c r="A165" s="20">
        <v>161</v>
      </c>
      <c r="B165" s="20" t="s">
        <v>228</v>
      </c>
      <c r="C165" s="20" t="s">
        <v>245</v>
      </c>
      <c r="D165" s="20" t="s">
        <v>247</v>
      </c>
      <c r="E165" s="26" t="s">
        <v>18</v>
      </c>
      <c r="F165" s="20" t="s">
        <v>19</v>
      </c>
      <c r="G165" s="20" t="s">
        <v>78</v>
      </c>
      <c r="H165" s="32">
        <v>45748</v>
      </c>
      <c r="I165" s="36" t="s">
        <v>141</v>
      </c>
      <c r="J165" s="36">
        <f>IF(F165="是",VLOOKUP(G165,[19]Sheet2!A:C,3,FALSE),VLOOKUP(G165,[19]Sheet2!A:B,2,FALSE))</f>
        <v>800</v>
      </c>
      <c r="K165" s="35" t="s">
        <v>22</v>
      </c>
      <c r="L165" s="20"/>
    </row>
    <row r="166" s="6" customFormat="1" ht="37" customHeight="1" spans="1:12">
      <c r="A166" s="20">
        <v>162</v>
      </c>
      <c r="B166" s="31" t="s">
        <v>248</v>
      </c>
      <c r="C166" s="31" t="s">
        <v>249</v>
      </c>
      <c r="D166" s="31" t="s">
        <v>250</v>
      </c>
      <c r="E166" s="42" t="s">
        <v>18</v>
      </c>
      <c r="F166" s="31" t="s">
        <v>19</v>
      </c>
      <c r="G166" s="31" t="s">
        <v>85</v>
      </c>
      <c r="H166" s="43">
        <v>45712</v>
      </c>
      <c r="I166" s="31" t="s">
        <v>143</v>
      </c>
      <c r="J166" s="37">
        <v>800</v>
      </c>
      <c r="K166" s="35" t="s">
        <v>22</v>
      </c>
      <c r="L166" s="20"/>
    </row>
    <row r="167" s="6" customFormat="1" ht="37" customHeight="1" spans="1:12">
      <c r="A167" s="20">
        <v>163</v>
      </c>
      <c r="B167" s="31" t="s">
        <v>248</v>
      </c>
      <c r="C167" s="31" t="s">
        <v>251</v>
      </c>
      <c r="D167" s="31" t="s">
        <v>252</v>
      </c>
      <c r="E167" s="31" t="s">
        <v>18</v>
      </c>
      <c r="F167" s="31" t="s">
        <v>19</v>
      </c>
      <c r="G167" s="31" t="s">
        <v>20</v>
      </c>
      <c r="H167" s="43">
        <v>45689</v>
      </c>
      <c r="I167" s="31" t="s">
        <v>143</v>
      </c>
      <c r="J167" s="37">
        <v>600</v>
      </c>
      <c r="K167" s="35" t="s">
        <v>22</v>
      </c>
      <c r="L167" s="20"/>
    </row>
    <row r="168" s="6" customFormat="1" ht="37" customHeight="1" spans="1:12">
      <c r="A168" s="20">
        <v>164</v>
      </c>
      <c r="B168" s="31" t="s">
        <v>248</v>
      </c>
      <c r="C168" s="31" t="s">
        <v>251</v>
      </c>
      <c r="D168" s="31" t="s">
        <v>253</v>
      </c>
      <c r="E168" s="31" t="s">
        <v>18</v>
      </c>
      <c r="F168" s="31" t="s">
        <v>19</v>
      </c>
      <c r="G168" s="31" t="s">
        <v>20</v>
      </c>
      <c r="H168" s="43">
        <v>45689</v>
      </c>
      <c r="I168" s="31" t="s">
        <v>143</v>
      </c>
      <c r="J168" s="37">
        <f>IF(F168="是",VLOOKUP(G168,[20]Sheet2!A:C,3,FALSE),VLOOKUP(G168,[20]Sheet2!A:B,2,FALSE))</f>
        <v>600</v>
      </c>
      <c r="K168" s="35" t="s">
        <v>22</v>
      </c>
      <c r="L168" s="20"/>
    </row>
    <row r="169" s="6" customFormat="1" ht="37" customHeight="1" spans="1:12">
      <c r="A169" s="20">
        <v>165</v>
      </c>
      <c r="B169" s="31" t="s">
        <v>248</v>
      </c>
      <c r="C169" s="31" t="s">
        <v>251</v>
      </c>
      <c r="D169" s="31" t="s">
        <v>254</v>
      </c>
      <c r="E169" s="31" t="s">
        <v>18</v>
      </c>
      <c r="F169" s="31" t="s">
        <v>19</v>
      </c>
      <c r="G169" s="31" t="s">
        <v>20</v>
      </c>
      <c r="H169" s="43">
        <v>45689</v>
      </c>
      <c r="I169" s="31" t="s">
        <v>147</v>
      </c>
      <c r="J169" s="37">
        <f>IF(F169="是",VLOOKUP(G169,[20]Sheet2!A:C,3,FALSE),VLOOKUP(G169,[20]Sheet2!A:B,2,FALSE))</f>
        <v>600</v>
      </c>
      <c r="K169" s="35" t="s">
        <v>22</v>
      </c>
      <c r="L169" s="20"/>
    </row>
    <row r="170" s="6" customFormat="1" ht="37" customHeight="1" spans="1:12">
      <c r="A170" s="20">
        <v>166</v>
      </c>
      <c r="B170" s="31" t="s">
        <v>248</v>
      </c>
      <c r="C170" s="31" t="s">
        <v>251</v>
      </c>
      <c r="D170" s="31" t="s">
        <v>255</v>
      </c>
      <c r="E170" s="31" t="s">
        <v>18</v>
      </c>
      <c r="F170" s="31" t="s">
        <v>19</v>
      </c>
      <c r="G170" s="31" t="s">
        <v>20</v>
      </c>
      <c r="H170" s="43">
        <v>45689</v>
      </c>
      <c r="I170" s="31" t="s">
        <v>147</v>
      </c>
      <c r="J170" s="37">
        <f>IF(F170="是",VLOOKUP(G170,[20]Sheet2!A:C,3,FALSE),VLOOKUP(G170,[20]Sheet2!A:B,2,FALSE))</f>
        <v>600</v>
      </c>
      <c r="K170" s="35" t="s">
        <v>22</v>
      </c>
      <c r="L170" s="20"/>
    </row>
    <row r="171" s="6" customFormat="1" ht="37" customHeight="1" spans="1:12">
      <c r="A171" s="20">
        <v>167</v>
      </c>
      <c r="B171" s="31" t="s">
        <v>248</v>
      </c>
      <c r="C171" s="31" t="s">
        <v>251</v>
      </c>
      <c r="D171" s="31" t="s">
        <v>256</v>
      </c>
      <c r="E171" s="31" t="s">
        <v>18</v>
      </c>
      <c r="F171" s="31" t="s">
        <v>19</v>
      </c>
      <c r="G171" s="31" t="s">
        <v>20</v>
      </c>
      <c r="H171" s="43">
        <v>45689</v>
      </c>
      <c r="I171" s="31" t="s">
        <v>147</v>
      </c>
      <c r="J171" s="37">
        <f>IF(F171="是",VLOOKUP(G171,[20]Sheet2!A:C,3,FALSE),VLOOKUP(G171,[20]Sheet2!A:B,2,FALSE))</f>
        <v>600</v>
      </c>
      <c r="K171" s="35" t="s">
        <v>22</v>
      </c>
      <c r="L171" s="20"/>
    </row>
    <row r="172" s="6" customFormat="1" ht="37" customHeight="1" spans="1:12">
      <c r="A172" s="20">
        <v>168</v>
      </c>
      <c r="B172" s="31" t="s">
        <v>248</v>
      </c>
      <c r="C172" s="31" t="s">
        <v>251</v>
      </c>
      <c r="D172" s="31" t="s">
        <v>257</v>
      </c>
      <c r="E172" s="42" t="s">
        <v>18</v>
      </c>
      <c r="F172" s="31" t="s">
        <v>19</v>
      </c>
      <c r="G172" s="31" t="s">
        <v>20</v>
      </c>
      <c r="H172" s="43">
        <v>45695</v>
      </c>
      <c r="I172" s="31" t="s">
        <v>143</v>
      </c>
      <c r="J172" s="42">
        <v>600</v>
      </c>
      <c r="K172" s="35" t="s">
        <v>22</v>
      </c>
      <c r="L172" s="20"/>
    </row>
    <row r="173" s="6" customFormat="1" ht="37" customHeight="1" spans="1:12">
      <c r="A173" s="20">
        <v>169</v>
      </c>
      <c r="B173" s="31" t="s">
        <v>248</v>
      </c>
      <c r="C173" s="31" t="s">
        <v>251</v>
      </c>
      <c r="D173" s="31" t="s">
        <v>258</v>
      </c>
      <c r="E173" s="42" t="s">
        <v>18</v>
      </c>
      <c r="F173" s="31" t="s">
        <v>19</v>
      </c>
      <c r="G173" s="31" t="s">
        <v>20</v>
      </c>
      <c r="H173" s="43">
        <v>45708</v>
      </c>
      <c r="I173" s="37" t="s">
        <v>147</v>
      </c>
      <c r="J173" s="37">
        <v>600</v>
      </c>
      <c r="K173" s="35" t="s">
        <v>22</v>
      </c>
      <c r="L173" s="20"/>
    </row>
    <row r="174" s="6" customFormat="1" ht="37" customHeight="1" spans="1:12">
      <c r="A174" s="20">
        <v>170</v>
      </c>
      <c r="B174" s="31" t="s">
        <v>248</v>
      </c>
      <c r="C174" s="31" t="s">
        <v>251</v>
      </c>
      <c r="D174" s="31" t="s">
        <v>259</v>
      </c>
      <c r="E174" s="42" t="s">
        <v>18</v>
      </c>
      <c r="F174" s="31" t="s">
        <v>19</v>
      </c>
      <c r="G174" s="31" t="s">
        <v>20</v>
      </c>
      <c r="H174" s="43">
        <v>45717</v>
      </c>
      <c r="I174" s="37" t="s">
        <v>147</v>
      </c>
      <c r="J174" s="42">
        <v>600</v>
      </c>
      <c r="K174" s="35" t="s">
        <v>22</v>
      </c>
      <c r="L174" s="20"/>
    </row>
    <row r="175" s="6" customFormat="1" ht="37" customHeight="1" spans="1:12">
      <c r="A175" s="20">
        <v>171</v>
      </c>
      <c r="B175" s="31" t="s">
        <v>248</v>
      </c>
      <c r="C175" s="31" t="s">
        <v>251</v>
      </c>
      <c r="D175" s="31" t="s">
        <v>260</v>
      </c>
      <c r="E175" s="42" t="s">
        <v>18</v>
      </c>
      <c r="F175" s="31" t="s">
        <v>19</v>
      </c>
      <c r="G175" s="31" t="s">
        <v>20</v>
      </c>
      <c r="H175" s="43">
        <v>45698</v>
      </c>
      <c r="I175" s="37" t="s">
        <v>147</v>
      </c>
      <c r="J175" s="37">
        <f>IF(F175="是",VLOOKUP(G175,[20]Sheet2!A:C,3,FALSE),VLOOKUP(G175,[20]Sheet2!A:B,2,FALSE))</f>
        <v>600</v>
      </c>
      <c r="K175" s="35" t="s">
        <v>22</v>
      </c>
      <c r="L175" s="20"/>
    </row>
    <row r="176" s="6" customFormat="1" ht="37" customHeight="1" spans="1:12">
      <c r="A176" s="20">
        <v>172</v>
      </c>
      <c r="B176" s="31" t="s">
        <v>248</v>
      </c>
      <c r="C176" s="31" t="s">
        <v>251</v>
      </c>
      <c r="D176" s="24" t="s">
        <v>261</v>
      </c>
      <c r="E176" s="42" t="s">
        <v>18</v>
      </c>
      <c r="F176" s="31" t="s">
        <v>19</v>
      </c>
      <c r="G176" s="31" t="s">
        <v>20</v>
      </c>
      <c r="H176" s="43">
        <v>45754</v>
      </c>
      <c r="I176" s="37" t="s">
        <v>141</v>
      </c>
      <c r="J176" s="37">
        <f>IF(F176="是",VLOOKUP(G176,[20]Sheet2!A:C,3,FALSE),VLOOKUP(G176,[20]Sheet2!A:B,2,FALSE))</f>
        <v>600</v>
      </c>
      <c r="K176" s="35" t="s">
        <v>22</v>
      </c>
      <c r="L176" s="20"/>
    </row>
    <row r="177" s="6" customFormat="1" ht="37" customHeight="1" spans="1:12">
      <c r="A177" s="20">
        <v>173</v>
      </c>
      <c r="B177" s="31" t="s">
        <v>248</v>
      </c>
      <c r="C177" s="31" t="s">
        <v>251</v>
      </c>
      <c r="D177" s="31" t="s">
        <v>262</v>
      </c>
      <c r="E177" s="31" t="s">
        <v>18</v>
      </c>
      <c r="F177" s="31" t="s">
        <v>19</v>
      </c>
      <c r="G177" s="31" t="s">
        <v>20</v>
      </c>
      <c r="H177" s="43">
        <v>45735</v>
      </c>
      <c r="I177" s="31" t="s">
        <v>141</v>
      </c>
      <c r="J177" s="37">
        <v>600</v>
      </c>
      <c r="K177" s="35" t="s">
        <v>22</v>
      </c>
      <c r="L177" s="20"/>
    </row>
    <row r="178" s="6" customFormat="1" ht="37" customHeight="1" spans="1:12">
      <c r="A178" s="20">
        <v>174</v>
      </c>
      <c r="B178" s="31" t="s">
        <v>248</v>
      </c>
      <c r="C178" s="31" t="s">
        <v>251</v>
      </c>
      <c r="D178" s="31" t="s">
        <v>263</v>
      </c>
      <c r="E178" s="31" t="s">
        <v>18</v>
      </c>
      <c r="F178" s="31" t="s">
        <v>19</v>
      </c>
      <c r="G178" s="31" t="s">
        <v>20</v>
      </c>
      <c r="H178" s="43">
        <v>45718</v>
      </c>
      <c r="I178" s="31" t="s">
        <v>147</v>
      </c>
      <c r="J178" s="37">
        <v>600</v>
      </c>
      <c r="K178" s="35" t="s">
        <v>22</v>
      </c>
      <c r="L178" s="20"/>
    </row>
    <row r="179" s="6" customFormat="1" ht="37" customHeight="1" spans="1:12">
      <c r="A179" s="20">
        <v>175</v>
      </c>
      <c r="B179" s="31" t="s">
        <v>248</v>
      </c>
      <c r="C179" s="31" t="s">
        <v>251</v>
      </c>
      <c r="D179" s="24" t="s">
        <v>264</v>
      </c>
      <c r="E179" s="31" t="s">
        <v>18</v>
      </c>
      <c r="F179" s="31" t="s">
        <v>19</v>
      </c>
      <c r="G179" s="31" t="s">
        <v>20</v>
      </c>
      <c r="H179" s="43">
        <v>45754</v>
      </c>
      <c r="I179" s="31" t="s">
        <v>141</v>
      </c>
      <c r="J179" s="37">
        <v>600</v>
      </c>
      <c r="K179" s="35" t="s">
        <v>22</v>
      </c>
      <c r="L179" s="20"/>
    </row>
    <row r="180" s="6" customFormat="1" ht="37" customHeight="1" spans="1:12">
      <c r="A180" s="20">
        <v>176</v>
      </c>
      <c r="B180" s="31" t="s">
        <v>248</v>
      </c>
      <c r="C180" s="31" t="s">
        <v>251</v>
      </c>
      <c r="D180" s="31" t="s">
        <v>265</v>
      </c>
      <c r="E180" s="31" t="s">
        <v>18</v>
      </c>
      <c r="F180" s="31" t="s">
        <v>19</v>
      </c>
      <c r="G180" s="31" t="s">
        <v>266</v>
      </c>
      <c r="H180" s="43">
        <v>45698</v>
      </c>
      <c r="I180" s="31" t="s">
        <v>147</v>
      </c>
      <c r="J180" s="37">
        <v>800</v>
      </c>
      <c r="K180" s="35" t="s">
        <v>22</v>
      </c>
      <c r="L180" s="20"/>
    </row>
    <row r="181" s="6" customFormat="1" ht="37" customHeight="1" spans="1:12">
      <c r="A181" s="20">
        <v>177</v>
      </c>
      <c r="B181" s="31" t="s">
        <v>248</v>
      </c>
      <c r="C181" s="31" t="s">
        <v>251</v>
      </c>
      <c r="D181" s="31" t="s">
        <v>267</v>
      </c>
      <c r="E181" s="31" t="s">
        <v>18</v>
      </c>
      <c r="F181" s="31" t="s">
        <v>19</v>
      </c>
      <c r="G181" s="31" t="s">
        <v>20</v>
      </c>
      <c r="H181" s="43">
        <v>45695</v>
      </c>
      <c r="I181" s="31" t="s">
        <v>147</v>
      </c>
      <c r="J181" s="37">
        <v>600</v>
      </c>
      <c r="K181" s="35" t="s">
        <v>22</v>
      </c>
      <c r="L181" s="20"/>
    </row>
    <row r="182" s="6" customFormat="1" ht="37" customHeight="1" spans="1:12">
      <c r="A182" s="20">
        <v>178</v>
      </c>
      <c r="B182" s="31" t="s">
        <v>248</v>
      </c>
      <c r="C182" s="31" t="s">
        <v>251</v>
      </c>
      <c r="D182" s="31" t="s">
        <v>268</v>
      </c>
      <c r="E182" s="31" t="s">
        <v>18</v>
      </c>
      <c r="F182" s="31" t="s">
        <v>19</v>
      </c>
      <c r="G182" s="31" t="s">
        <v>20</v>
      </c>
      <c r="H182" s="43">
        <v>45695</v>
      </c>
      <c r="I182" s="31" t="s">
        <v>147</v>
      </c>
      <c r="J182" s="37">
        <v>600</v>
      </c>
      <c r="K182" s="35" t="s">
        <v>22</v>
      </c>
      <c r="L182" s="20"/>
    </row>
    <row r="183" s="6" customFormat="1" ht="37" customHeight="1" spans="1:12">
      <c r="A183" s="20">
        <v>179</v>
      </c>
      <c r="B183" s="31" t="s">
        <v>248</v>
      </c>
      <c r="C183" s="31" t="s">
        <v>251</v>
      </c>
      <c r="D183" s="31" t="s">
        <v>269</v>
      </c>
      <c r="E183" s="31" t="s">
        <v>18</v>
      </c>
      <c r="F183" s="31" t="s">
        <v>19</v>
      </c>
      <c r="G183" s="31" t="s">
        <v>20</v>
      </c>
      <c r="H183" s="43">
        <v>45755</v>
      </c>
      <c r="I183" s="31" t="s">
        <v>141</v>
      </c>
      <c r="J183" s="37">
        <v>600</v>
      </c>
      <c r="K183" s="35" t="s">
        <v>22</v>
      </c>
      <c r="L183" s="20"/>
    </row>
    <row r="184" s="6" customFormat="1" ht="37" customHeight="1" spans="1:12">
      <c r="A184" s="20">
        <v>180</v>
      </c>
      <c r="B184" s="31" t="s">
        <v>248</v>
      </c>
      <c r="C184" s="31" t="s">
        <v>251</v>
      </c>
      <c r="D184" s="31" t="s">
        <v>270</v>
      </c>
      <c r="E184" s="31" t="s">
        <v>18</v>
      </c>
      <c r="F184" s="31" t="s">
        <v>19</v>
      </c>
      <c r="G184" s="31" t="s">
        <v>20</v>
      </c>
      <c r="H184" s="43">
        <v>45748</v>
      </c>
      <c r="I184" s="31" t="s">
        <v>141</v>
      </c>
      <c r="J184" s="37">
        <v>600</v>
      </c>
      <c r="K184" s="35" t="s">
        <v>22</v>
      </c>
      <c r="L184" s="20"/>
    </row>
    <row r="185" s="6" customFormat="1" ht="37" customHeight="1" spans="1:12">
      <c r="A185" s="20">
        <v>181</v>
      </c>
      <c r="B185" s="31" t="s">
        <v>248</v>
      </c>
      <c r="C185" s="31" t="s">
        <v>251</v>
      </c>
      <c r="D185" s="31" t="s">
        <v>271</v>
      </c>
      <c r="E185" s="31" t="s">
        <v>18</v>
      </c>
      <c r="F185" s="31" t="s">
        <v>19</v>
      </c>
      <c r="G185" s="31" t="s">
        <v>20</v>
      </c>
      <c r="H185" s="43">
        <v>45705</v>
      </c>
      <c r="I185" s="31" t="s">
        <v>147</v>
      </c>
      <c r="J185" s="37">
        <v>600</v>
      </c>
      <c r="K185" s="35" t="s">
        <v>22</v>
      </c>
      <c r="L185" s="20"/>
    </row>
    <row r="186" s="6" customFormat="1" ht="37" customHeight="1" spans="1:12">
      <c r="A186" s="20">
        <v>182</v>
      </c>
      <c r="B186" s="31" t="s">
        <v>248</v>
      </c>
      <c r="C186" s="31" t="s">
        <v>251</v>
      </c>
      <c r="D186" s="31" t="s">
        <v>272</v>
      </c>
      <c r="E186" s="31" t="s">
        <v>18</v>
      </c>
      <c r="F186" s="31" t="s">
        <v>19</v>
      </c>
      <c r="G186" s="31" t="s">
        <v>20</v>
      </c>
      <c r="H186" s="43">
        <v>45748</v>
      </c>
      <c r="I186" s="31" t="s">
        <v>141</v>
      </c>
      <c r="J186" s="37">
        <v>600</v>
      </c>
      <c r="K186" s="35" t="s">
        <v>22</v>
      </c>
      <c r="L186" s="20"/>
    </row>
    <row r="187" s="6" customFormat="1" ht="37" customHeight="1" spans="1:12">
      <c r="A187" s="20">
        <v>183</v>
      </c>
      <c r="B187" s="31" t="s">
        <v>248</v>
      </c>
      <c r="C187" s="31" t="s">
        <v>251</v>
      </c>
      <c r="D187" s="31" t="s">
        <v>273</v>
      </c>
      <c r="E187" s="31" t="s">
        <v>18</v>
      </c>
      <c r="F187" s="31" t="s">
        <v>19</v>
      </c>
      <c r="G187" s="31" t="s">
        <v>36</v>
      </c>
      <c r="H187" s="43">
        <v>45734</v>
      </c>
      <c r="I187" s="31" t="s">
        <v>141</v>
      </c>
      <c r="J187" s="37">
        <v>800</v>
      </c>
      <c r="K187" s="35" t="s">
        <v>22</v>
      </c>
      <c r="L187" s="20"/>
    </row>
    <row r="188" s="6" customFormat="1" ht="37" customHeight="1" spans="1:12">
      <c r="A188" s="20">
        <v>184</v>
      </c>
      <c r="B188" s="31" t="s">
        <v>248</v>
      </c>
      <c r="C188" s="31" t="s">
        <v>251</v>
      </c>
      <c r="D188" s="31" t="s">
        <v>274</v>
      </c>
      <c r="E188" s="31" t="s">
        <v>18</v>
      </c>
      <c r="F188" s="31" t="s">
        <v>19</v>
      </c>
      <c r="G188" s="31" t="s">
        <v>20</v>
      </c>
      <c r="H188" s="43">
        <v>45698</v>
      </c>
      <c r="I188" s="31" t="s">
        <v>147</v>
      </c>
      <c r="J188" s="37">
        <v>600</v>
      </c>
      <c r="K188" s="35" t="s">
        <v>22</v>
      </c>
      <c r="L188" s="20"/>
    </row>
    <row r="189" s="6" customFormat="1" ht="37" customHeight="1" spans="1:12">
      <c r="A189" s="20">
        <v>185</v>
      </c>
      <c r="B189" s="31" t="s">
        <v>248</v>
      </c>
      <c r="C189" s="31" t="s">
        <v>275</v>
      </c>
      <c r="D189" s="31" t="s">
        <v>276</v>
      </c>
      <c r="E189" s="31" t="s">
        <v>18</v>
      </c>
      <c r="F189" s="31" t="s">
        <v>19</v>
      </c>
      <c r="G189" s="31" t="s">
        <v>36</v>
      </c>
      <c r="H189" s="43">
        <v>45689</v>
      </c>
      <c r="I189" s="31" t="s">
        <v>143</v>
      </c>
      <c r="J189" s="37">
        <f>IF(F189="是",VLOOKUP(G189,[21]Sheet2!A:C,3,FALSE),VLOOKUP(G189,[21]Sheet2!A:B,2,FALSE))</f>
        <v>800</v>
      </c>
      <c r="K189" s="35" t="s">
        <v>22</v>
      </c>
      <c r="L189" s="20"/>
    </row>
    <row r="190" s="6" customFormat="1" ht="37" customHeight="1" spans="1:12">
      <c r="A190" s="20">
        <v>186</v>
      </c>
      <c r="B190" s="31" t="s">
        <v>248</v>
      </c>
      <c r="C190" s="31" t="s">
        <v>275</v>
      </c>
      <c r="D190" s="31" t="s">
        <v>277</v>
      </c>
      <c r="E190" s="42" t="s">
        <v>18</v>
      </c>
      <c r="F190" s="31" t="s">
        <v>19</v>
      </c>
      <c r="G190" s="31" t="s">
        <v>36</v>
      </c>
      <c r="H190" s="43">
        <v>45696</v>
      </c>
      <c r="I190" s="31" t="s">
        <v>143</v>
      </c>
      <c r="J190" s="37">
        <f>IF(F190="是",VLOOKUP(G190,[21]Sheet2!A:C,3,FALSE),VLOOKUP(G190,[21]Sheet2!A:B,2,FALSE))</f>
        <v>800</v>
      </c>
      <c r="K190" s="35" t="s">
        <v>22</v>
      </c>
      <c r="L190" s="20"/>
    </row>
    <row r="191" s="6" customFormat="1" ht="37" customHeight="1" spans="1:12">
      <c r="A191" s="20">
        <v>187</v>
      </c>
      <c r="B191" s="31" t="s">
        <v>248</v>
      </c>
      <c r="C191" s="31" t="s">
        <v>275</v>
      </c>
      <c r="D191" s="31" t="s">
        <v>278</v>
      </c>
      <c r="E191" s="42" t="s">
        <v>18</v>
      </c>
      <c r="F191" s="31" t="s">
        <v>19</v>
      </c>
      <c r="G191" s="31" t="s">
        <v>85</v>
      </c>
      <c r="H191" s="43">
        <v>45689</v>
      </c>
      <c r="I191" s="31" t="s">
        <v>143</v>
      </c>
      <c r="J191" s="37">
        <f>IF(F191="是",VLOOKUP(G191,[21]Sheet2!A:C,3,FALSE),VLOOKUP(G191,[21]Sheet2!A:B,2,FALSE))</f>
        <v>800</v>
      </c>
      <c r="K191" s="35" t="s">
        <v>22</v>
      </c>
      <c r="L191" s="20"/>
    </row>
    <row r="192" s="6" customFormat="1" ht="37" customHeight="1" spans="1:12">
      <c r="A192" s="20">
        <v>188</v>
      </c>
      <c r="B192" s="31" t="s">
        <v>248</v>
      </c>
      <c r="C192" s="31" t="s">
        <v>275</v>
      </c>
      <c r="D192" s="31" t="s">
        <v>279</v>
      </c>
      <c r="E192" s="42" t="s">
        <v>18</v>
      </c>
      <c r="F192" s="31" t="s">
        <v>19</v>
      </c>
      <c r="G192" s="31" t="s">
        <v>85</v>
      </c>
      <c r="H192" s="43">
        <v>45689</v>
      </c>
      <c r="I192" s="31" t="s">
        <v>143</v>
      </c>
      <c r="J192" s="37">
        <f>IF(F192="是",VLOOKUP(G192,[21]Sheet2!A:C,3,FALSE),VLOOKUP(G192,[21]Sheet2!A:B,2,FALSE))</f>
        <v>800</v>
      </c>
      <c r="K192" s="35" t="s">
        <v>22</v>
      </c>
      <c r="L192" s="20"/>
    </row>
    <row r="193" s="6" customFormat="1" ht="37" customHeight="1" spans="1:12">
      <c r="A193" s="20">
        <v>189</v>
      </c>
      <c r="B193" s="31" t="s">
        <v>248</v>
      </c>
      <c r="C193" s="31" t="s">
        <v>275</v>
      </c>
      <c r="D193" s="31" t="s">
        <v>280</v>
      </c>
      <c r="E193" s="42" t="s">
        <v>18</v>
      </c>
      <c r="F193" s="31" t="s">
        <v>19</v>
      </c>
      <c r="G193" s="31" t="s">
        <v>85</v>
      </c>
      <c r="H193" s="43">
        <v>45689</v>
      </c>
      <c r="I193" s="31" t="s">
        <v>143</v>
      </c>
      <c r="J193" s="37">
        <f>IF(F193="是",VLOOKUP(G193,[21]Sheet2!A:C,3,FALSE),VLOOKUP(G193,[21]Sheet2!A:B,2,FALSE))</f>
        <v>800</v>
      </c>
      <c r="K193" s="35" t="s">
        <v>22</v>
      </c>
      <c r="L193" s="20"/>
    </row>
    <row r="194" s="6" customFormat="1" ht="37" customHeight="1" spans="1:12">
      <c r="A194" s="20">
        <v>190</v>
      </c>
      <c r="B194" s="31" t="s">
        <v>248</v>
      </c>
      <c r="C194" s="31" t="s">
        <v>275</v>
      </c>
      <c r="D194" s="31" t="s">
        <v>281</v>
      </c>
      <c r="E194" s="42" t="s">
        <v>18</v>
      </c>
      <c r="F194" s="31" t="s">
        <v>19</v>
      </c>
      <c r="G194" s="31" t="s">
        <v>85</v>
      </c>
      <c r="H194" s="43">
        <v>45689</v>
      </c>
      <c r="I194" s="31" t="s">
        <v>143</v>
      </c>
      <c r="J194" s="37">
        <f>IF(F194="是",VLOOKUP(G194,[21]Sheet2!A:C,3,FALSE),VLOOKUP(G194,[21]Sheet2!A:B,2,FALSE))</f>
        <v>800</v>
      </c>
      <c r="K194" s="35" t="s">
        <v>22</v>
      </c>
      <c r="L194" s="20"/>
    </row>
    <row r="195" s="6" customFormat="1" ht="37" customHeight="1" spans="1:12">
      <c r="A195" s="20">
        <v>191</v>
      </c>
      <c r="B195" s="31" t="s">
        <v>248</v>
      </c>
      <c r="C195" s="31" t="s">
        <v>275</v>
      </c>
      <c r="D195" s="31" t="s">
        <v>282</v>
      </c>
      <c r="E195" s="42" t="s">
        <v>18</v>
      </c>
      <c r="F195" s="31" t="s">
        <v>19</v>
      </c>
      <c r="G195" s="31" t="s">
        <v>85</v>
      </c>
      <c r="H195" s="43">
        <v>45689</v>
      </c>
      <c r="I195" s="31" t="s">
        <v>143</v>
      </c>
      <c r="J195" s="37">
        <f>IF(F195="是",VLOOKUP(G195,[21]Sheet2!A:C,3,FALSE),VLOOKUP(G195,[21]Sheet2!A:B,2,FALSE))</f>
        <v>800</v>
      </c>
      <c r="K195" s="35" t="s">
        <v>22</v>
      </c>
      <c r="L195" s="20"/>
    </row>
    <row r="196" s="6" customFormat="1" ht="37" customHeight="1" spans="1:12">
      <c r="A196" s="20">
        <v>192</v>
      </c>
      <c r="B196" s="31" t="s">
        <v>248</v>
      </c>
      <c r="C196" s="31" t="s">
        <v>275</v>
      </c>
      <c r="D196" s="31" t="s">
        <v>283</v>
      </c>
      <c r="E196" s="42" t="s">
        <v>18</v>
      </c>
      <c r="F196" s="31" t="s">
        <v>19</v>
      </c>
      <c r="G196" s="31" t="s">
        <v>85</v>
      </c>
      <c r="H196" s="43">
        <v>45689</v>
      </c>
      <c r="I196" s="31" t="s">
        <v>143</v>
      </c>
      <c r="J196" s="37">
        <f>IF(F196="是",VLOOKUP(G196,[21]Sheet2!A:C,3,FALSE),VLOOKUP(G196,[21]Sheet2!A:B,2,FALSE))</f>
        <v>800</v>
      </c>
      <c r="K196" s="35" t="s">
        <v>22</v>
      </c>
      <c r="L196" s="20"/>
    </row>
    <row r="197" s="6" customFormat="1" ht="37" customHeight="1" spans="1:12">
      <c r="A197" s="20">
        <v>193</v>
      </c>
      <c r="B197" s="31" t="s">
        <v>248</v>
      </c>
      <c r="C197" s="31" t="s">
        <v>275</v>
      </c>
      <c r="D197" s="31" t="s">
        <v>284</v>
      </c>
      <c r="E197" s="42" t="s">
        <v>18</v>
      </c>
      <c r="F197" s="31" t="s">
        <v>19</v>
      </c>
      <c r="G197" s="31" t="s">
        <v>20</v>
      </c>
      <c r="H197" s="43">
        <v>45689</v>
      </c>
      <c r="I197" s="31" t="s">
        <v>143</v>
      </c>
      <c r="J197" s="37">
        <f>IF(F197="是",VLOOKUP(G197,[21]Sheet2!A:C,3,FALSE),VLOOKUP(G197,[21]Sheet2!A:B,2,FALSE))</f>
        <v>600</v>
      </c>
      <c r="K197" s="35" t="s">
        <v>22</v>
      </c>
      <c r="L197" s="20"/>
    </row>
    <row r="198" s="6" customFormat="1" ht="37" customHeight="1" spans="1:12">
      <c r="A198" s="20">
        <v>194</v>
      </c>
      <c r="B198" s="31" t="s">
        <v>248</v>
      </c>
      <c r="C198" s="31" t="s">
        <v>275</v>
      </c>
      <c r="D198" s="31" t="s">
        <v>285</v>
      </c>
      <c r="E198" s="42" t="s">
        <v>18</v>
      </c>
      <c r="F198" s="31" t="s">
        <v>19</v>
      </c>
      <c r="G198" s="31" t="s">
        <v>36</v>
      </c>
      <c r="H198" s="43">
        <v>45689</v>
      </c>
      <c r="I198" s="31" t="s">
        <v>143</v>
      </c>
      <c r="J198" s="37">
        <f>IF(F198="是",VLOOKUP(G198,[21]Sheet2!A:C,3,FALSE),VLOOKUP(G198,[21]Sheet2!A:B,2,FALSE))</f>
        <v>800</v>
      </c>
      <c r="K198" s="35" t="s">
        <v>22</v>
      </c>
      <c r="L198" s="20"/>
    </row>
    <row r="199" s="6" customFormat="1" ht="37" customHeight="1" spans="1:12">
      <c r="A199" s="20">
        <v>195</v>
      </c>
      <c r="B199" s="31" t="s">
        <v>248</v>
      </c>
      <c r="C199" s="31" t="s">
        <v>275</v>
      </c>
      <c r="D199" s="31" t="s">
        <v>286</v>
      </c>
      <c r="E199" s="42" t="s">
        <v>18</v>
      </c>
      <c r="F199" s="31" t="s">
        <v>19</v>
      </c>
      <c r="G199" s="31" t="s">
        <v>20</v>
      </c>
      <c r="H199" s="43">
        <v>45689</v>
      </c>
      <c r="I199" s="31" t="s">
        <v>143</v>
      </c>
      <c r="J199" s="37">
        <f>IF(F199="是",VLOOKUP(G199,[21]Sheet2!A:C,3,FALSE),VLOOKUP(G199,[21]Sheet2!A:B,2,FALSE))</f>
        <v>600</v>
      </c>
      <c r="K199" s="35" t="s">
        <v>22</v>
      </c>
      <c r="L199" s="20"/>
    </row>
    <row r="200" s="6" customFormat="1" ht="37" customHeight="1" spans="1:12">
      <c r="A200" s="20">
        <v>196</v>
      </c>
      <c r="B200" s="31" t="s">
        <v>248</v>
      </c>
      <c r="C200" s="31" t="s">
        <v>275</v>
      </c>
      <c r="D200" s="31" t="s">
        <v>287</v>
      </c>
      <c r="E200" s="42" t="s">
        <v>18</v>
      </c>
      <c r="F200" s="31" t="s">
        <v>19</v>
      </c>
      <c r="G200" s="31" t="s">
        <v>36</v>
      </c>
      <c r="H200" s="43">
        <v>45689</v>
      </c>
      <c r="I200" s="31" t="s">
        <v>143</v>
      </c>
      <c r="J200" s="37">
        <f>IF(F200="是",VLOOKUP(G200,[21]Sheet2!A:C,3,FALSE),VLOOKUP(G200,[21]Sheet2!A:B,2,FALSE))</f>
        <v>800</v>
      </c>
      <c r="K200" s="35" t="s">
        <v>22</v>
      </c>
      <c r="L200" s="20"/>
    </row>
    <row r="201" s="6" customFormat="1" ht="37" customHeight="1" spans="1:12">
      <c r="A201" s="20">
        <v>197</v>
      </c>
      <c r="B201" s="31" t="s">
        <v>248</v>
      </c>
      <c r="C201" s="31" t="s">
        <v>275</v>
      </c>
      <c r="D201" s="31" t="s">
        <v>288</v>
      </c>
      <c r="E201" s="42" t="s">
        <v>18</v>
      </c>
      <c r="F201" s="31" t="s">
        <v>19</v>
      </c>
      <c r="G201" s="31" t="s">
        <v>20</v>
      </c>
      <c r="H201" s="43">
        <v>45689</v>
      </c>
      <c r="I201" s="31" t="s">
        <v>143</v>
      </c>
      <c r="J201" s="37">
        <f>IF(F201="是",VLOOKUP(G201,[21]Sheet2!A:C,3,FALSE),VLOOKUP(G201,[21]Sheet2!A:B,2,FALSE))</f>
        <v>600</v>
      </c>
      <c r="K201" s="35" t="s">
        <v>22</v>
      </c>
      <c r="L201" s="20"/>
    </row>
    <row r="202" s="6" customFormat="1" ht="37" customHeight="1" spans="1:12">
      <c r="A202" s="20">
        <v>198</v>
      </c>
      <c r="B202" s="31" t="s">
        <v>248</v>
      </c>
      <c r="C202" s="31" t="s">
        <v>275</v>
      </c>
      <c r="D202" s="31" t="s">
        <v>289</v>
      </c>
      <c r="E202" s="42" t="s">
        <v>18</v>
      </c>
      <c r="F202" s="31" t="s">
        <v>19</v>
      </c>
      <c r="G202" s="31" t="s">
        <v>20</v>
      </c>
      <c r="H202" s="43">
        <v>45689</v>
      </c>
      <c r="I202" s="31" t="s">
        <v>143</v>
      </c>
      <c r="J202" s="37">
        <f>IF(F202="是",VLOOKUP(G202,[21]Sheet2!A:C,3,FALSE),VLOOKUP(G202,[21]Sheet2!A:B,2,FALSE))</f>
        <v>600</v>
      </c>
      <c r="K202" s="35" t="s">
        <v>22</v>
      </c>
      <c r="L202" s="20"/>
    </row>
    <row r="203" s="6" customFormat="1" ht="37" customHeight="1" spans="1:12">
      <c r="A203" s="20">
        <v>199</v>
      </c>
      <c r="B203" s="31" t="s">
        <v>248</v>
      </c>
      <c r="C203" s="31" t="s">
        <v>275</v>
      </c>
      <c r="D203" s="31" t="s">
        <v>290</v>
      </c>
      <c r="E203" s="42" t="s">
        <v>18</v>
      </c>
      <c r="F203" s="31" t="s">
        <v>19</v>
      </c>
      <c r="G203" s="31" t="s">
        <v>291</v>
      </c>
      <c r="H203" s="43">
        <v>45689</v>
      </c>
      <c r="I203" s="31" t="s">
        <v>143</v>
      </c>
      <c r="J203" s="37">
        <f>IF(F203="是",VLOOKUP(G203,[21]Sheet2!A:C,3,FALSE),VLOOKUP(G203,[21]Sheet2!A:B,2,FALSE))</f>
        <v>800</v>
      </c>
      <c r="K203" s="35" t="s">
        <v>22</v>
      </c>
      <c r="L203" s="20"/>
    </row>
    <row r="204" s="6" customFormat="1" ht="37" customHeight="1" spans="1:12">
      <c r="A204" s="20">
        <v>200</v>
      </c>
      <c r="B204" s="31" t="s">
        <v>248</v>
      </c>
      <c r="C204" s="31" t="s">
        <v>292</v>
      </c>
      <c r="D204" s="31" t="s">
        <v>293</v>
      </c>
      <c r="E204" s="31" t="s">
        <v>18</v>
      </c>
      <c r="F204" s="31" t="s">
        <v>19</v>
      </c>
      <c r="G204" s="31" t="s">
        <v>20</v>
      </c>
      <c r="H204" s="43">
        <v>45689</v>
      </c>
      <c r="I204" s="31" t="s">
        <v>143</v>
      </c>
      <c r="J204" s="37">
        <v>600</v>
      </c>
      <c r="K204" s="35" t="s">
        <v>22</v>
      </c>
      <c r="L204" s="20"/>
    </row>
    <row r="205" s="6" customFormat="1" ht="37" customHeight="1" spans="1:12">
      <c r="A205" s="20">
        <v>201</v>
      </c>
      <c r="B205" s="31" t="s">
        <v>248</v>
      </c>
      <c r="C205" s="31" t="s">
        <v>292</v>
      </c>
      <c r="D205" s="31" t="s">
        <v>294</v>
      </c>
      <c r="E205" s="42" t="s">
        <v>18</v>
      </c>
      <c r="F205" s="31" t="s">
        <v>19</v>
      </c>
      <c r="G205" s="31" t="s">
        <v>20</v>
      </c>
      <c r="H205" s="43">
        <v>45689</v>
      </c>
      <c r="I205" s="31" t="s">
        <v>143</v>
      </c>
      <c r="J205" s="37">
        <f>IF(F205="是",VLOOKUP(G205,[22]Sheet2!A:C,3,FALSE),VLOOKUP(G205,[22]Sheet2!A:B,2,FALSE))</f>
        <v>600</v>
      </c>
      <c r="K205" s="35" t="s">
        <v>22</v>
      </c>
      <c r="L205" s="20"/>
    </row>
    <row r="206" s="6" customFormat="1" ht="37" customHeight="1" spans="1:12">
      <c r="A206" s="20">
        <v>202</v>
      </c>
      <c r="B206" s="31" t="s">
        <v>248</v>
      </c>
      <c r="C206" s="31" t="s">
        <v>292</v>
      </c>
      <c r="D206" s="31" t="s">
        <v>295</v>
      </c>
      <c r="E206" s="42" t="s">
        <v>18</v>
      </c>
      <c r="F206" s="31" t="s">
        <v>19</v>
      </c>
      <c r="G206" s="31" t="s">
        <v>20</v>
      </c>
      <c r="H206" s="43">
        <v>45689</v>
      </c>
      <c r="I206" s="31" t="s">
        <v>143</v>
      </c>
      <c r="J206" s="37">
        <f>IF(F206="是",VLOOKUP(G206,[22]Sheet2!A:C,3,FALSE),VLOOKUP(G206,[22]Sheet2!A:B,2,FALSE))</f>
        <v>600</v>
      </c>
      <c r="K206" s="35" t="s">
        <v>22</v>
      </c>
      <c r="L206" s="20"/>
    </row>
    <row r="207" s="6" customFormat="1" ht="37" customHeight="1" spans="1:12">
      <c r="A207" s="20">
        <v>203</v>
      </c>
      <c r="B207" s="31" t="s">
        <v>248</v>
      </c>
      <c r="C207" s="31" t="s">
        <v>296</v>
      </c>
      <c r="D207" s="31" t="s">
        <v>297</v>
      </c>
      <c r="E207" s="31" t="s">
        <v>18</v>
      </c>
      <c r="F207" s="31" t="s">
        <v>19</v>
      </c>
      <c r="G207" s="31" t="s">
        <v>85</v>
      </c>
      <c r="H207" s="43">
        <v>45689</v>
      </c>
      <c r="I207" s="31" t="s">
        <v>143</v>
      </c>
      <c r="J207" s="37">
        <v>800</v>
      </c>
      <c r="K207" s="35" t="s">
        <v>22</v>
      </c>
      <c r="L207" s="20"/>
    </row>
    <row r="208" s="6" customFormat="1" ht="37" customHeight="1" spans="1:12">
      <c r="A208" s="20">
        <v>204</v>
      </c>
      <c r="B208" s="31" t="s">
        <v>248</v>
      </c>
      <c r="C208" s="31" t="s">
        <v>296</v>
      </c>
      <c r="D208" s="44" t="s">
        <v>298</v>
      </c>
      <c r="E208" s="42" t="s">
        <v>18</v>
      </c>
      <c r="F208" s="31" t="s">
        <v>19</v>
      </c>
      <c r="G208" s="31" t="s">
        <v>85</v>
      </c>
      <c r="H208" s="43">
        <v>45689</v>
      </c>
      <c r="I208" s="31" t="s">
        <v>143</v>
      </c>
      <c r="J208" s="37">
        <f>IF(F208="是",VLOOKUP(G208,[26]Sheet2!A:C,3,FALSE),VLOOKUP(G208,[26]Sheet2!A:B,2,FALSE))</f>
        <v>800</v>
      </c>
      <c r="K208" s="35" t="s">
        <v>22</v>
      </c>
      <c r="L208" s="20"/>
    </row>
    <row r="209" s="6" customFormat="1" ht="37" customHeight="1" spans="1:12">
      <c r="A209" s="20">
        <v>205</v>
      </c>
      <c r="B209" s="31" t="s">
        <v>248</v>
      </c>
      <c r="C209" s="31" t="s">
        <v>296</v>
      </c>
      <c r="D209" s="44" t="s">
        <v>299</v>
      </c>
      <c r="E209" s="42" t="s">
        <v>18</v>
      </c>
      <c r="F209" s="31" t="s">
        <v>19</v>
      </c>
      <c r="G209" s="31" t="s">
        <v>85</v>
      </c>
      <c r="H209" s="43">
        <v>45689</v>
      </c>
      <c r="I209" s="31" t="s">
        <v>143</v>
      </c>
      <c r="J209" s="37">
        <f>IF(F209="是",VLOOKUP(G209,[26]Sheet2!A:C,3,FALSE),VLOOKUP(G209,[26]Sheet2!A:B,2,FALSE))</f>
        <v>800</v>
      </c>
      <c r="K209" s="35" t="s">
        <v>22</v>
      </c>
      <c r="L209" s="20"/>
    </row>
    <row r="210" s="6" customFormat="1" ht="37" customHeight="1" spans="1:12">
      <c r="A210" s="20">
        <v>206</v>
      </c>
      <c r="B210" s="31" t="s">
        <v>248</v>
      </c>
      <c r="C210" s="31" t="s">
        <v>296</v>
      </c>
      <c r="D210" s="44" t="s">
        <v>300</v>
      </c>
      <c r="E210" s="42" t="s">
        <v>18</v>
      </c>
      <c r="F210" s="31" t="s">
        <v>19</v>
      </c>
      <c r="G210" s="31" t="s">
        <v>20</v>
      </c>
      <c r="H210" s="43">
        <v>45734</v>
      </c>
      <c r="I210" s="37" t="s">
        <v>147</v>
      </c>
      <c r="J210" s="37">
        <f>IF(F210="是",VLOOKUP(G210,[26]Sheet2!A:C,3,FALSE),VLOOKUP(G210,[26]Sheet2!A:B,2,FALSE))</f>
        <v>600</v>
      </c>
      <c r="K210" s="35" t="s">
        <v>22</v>
      </c>
      <c r="L210" s="20"/>
    </row>
    <row r="211" s="6" customFormat="1" ht="37" customHeight="1" spans="1:12">
      <c r="A211" s="20">
        <v>207</v>
      </c>
      <c r="B211" s="31" t="s">
        <v>248</v>
      </c>
      <c r="C211" s="31" t="s">
        <v>296</v>
      </c>
      <c r="D211" s="44" t="s">
        <v>301</v>
      </c>
      <c r="E211" s="42" t="s">
        <v>18</v>
      </c>
      <c r="F211" s="31" t="s">
        <v>19</v>
      </c>
      <c r="G211" s="31" t="s">
        <v>78</v>
      </c>
      <c r="H211" s="43">
        <v>45734</v>
      </c>
      <c r="I211" s="37" t="s">
        <v>147</v>
      </c>
      <c r="J211" s="37">
        <f>IF(F211="是",VLOOKUP(G211,[26]Sheet2!A:C,3,FALSE),VLOOKUP(G211,[26]Sheet2!A:B,2,FALSE))</f>
        <v>800</v>
      </c>
      <c r="K211" s="35" t="s">
        <v>22</v>
      </c>
      <c r="L211" s="20"/>
    </row>
    <row r="212" s="6" customFormat="1" ht="37" customHeight="1" spans="1:12">
      <c r="A212" s="20">
        <v>208</v>
      </c>
      <c r="B212" s="31" t="s">
        <v>248</v>
      </c>
      <c r="C212" s="31" t="s">
        <v>296</v>
      </c>
      <c r="D212" s="44" t="s">
        <v>302</v>
      </c>
      <c r="E212" s="42" t="s">
        <v>18</v>
      </c>
      <c r="F212" s="31" t="s">
        <v>19</v>
      </c>
      <c r="G212" s="31" t="s">
        <v>85</v>
      </c>
      <c r="H212" s="43">
        <v>45689</v>
      </c>
      <c r="I212" s="31" t="s">
        <v>143</v>
      </c>
      <c r="J212" s="37">
        <f>IF(F212="是",VLOOKUP(G212,[26]Sheet2!A:C,3,FALSE),VLOOKUP(G212,[26]Sheet2!A:B,2,FALSE))</f>
        <v>800</v>
      </c>
      <c r="K212" s="35" t="s">
        <v>22</v>
      </c>
      <c r="L212" s="20"/>
    </row>
    <row r="213" s="6" customFormat="1" ht="37" customHeight="1" spans="1:12">
      <c r="A213" s="20">
        <v>209</v>
      </c>
      <c r="B213" s="31" t="s">
        <v>248</v>
      </c>
      <c r="C213" s="31" t="s">
        <v>296</v>
      </c>
      <c r="D213" s="44" t="s">
        <v>303</v>
      </c>
      <c r="E213" s="42" t="s">
        <v>18</v>
      </c>
      <c r="F213" s="31" t="s">
        <v>19</v>
      </c>
      <c r="G213" s="31" t="s">
        <v>36</v>
      </c>
      <c r="H213" s="43">
        <v>45748</v>
      </c>
      <c r="I213" s="37" t="s">
        <v>141</v>
      </c>
      <c r="J213" s="37">
        <f>IF(F213="是",VLOOKUP(G213,[26]Sheet2!A:C,3,FALSE),VLOOKUP(G213,[26]Sheet2!A:B,2,FALSE))</f>
        <v>800</v>
      </c>
      <c r="K213" s="35" t="s">
        <v>22</v>
      </c>
      <c r="L213" s="20"/>
    </row>
    <row r="214" s="6" customFormat="1" ht="37" customHeight="1" spans="1:12">
      <c r="A214" s="20">
        <v>210</v>
      </c>
      <c r="B214" s="31" t="s">
        <v>248</v>
      </c>
      <c r="C214" s="31" t="s">
        <v>296</v>
      </c>
      <c r="D214" s="44" t="s">
        <v>304</v>
      </c>
      <c r="E214" s="42" t="s">
        <v>18</v>
      </c>
      <c r="F214" s="31" t="s">
        <v>19</v>
      </c>
      <c r="G214" s="31" t="s">
        <v>20</v>
      </c>
      <c r="H214" s="43">
        <v>45681</v>
      </c>
      <c r="I214" s="31" t="s">
        <v>143</v>
      </c>
      <c r="J214" s="37">
        <f>IF(F214="是",VLOOKUP(G214,[26]Sheet2!A:C,3,FALSE),VLOOKUP(G214,[26]Sheet2!A:B,2,FALSE))</f>
        <v>600</v>
      </c>
      <c r="K214" s="35" t="s">
        <v>22</v>
      </c>
      <c r="L214" s="20"/>
    </row>
    <row r="215" s="6" customFormat="1" ht="37" customHeight="1" spans="1:12">
      <c r="A215" s="20">
        <v>211</v>
      </c>
      <c r="B215" s="31" t="s">
        <v>248</v>
      </c>
      <c r="C215" s="31" t="s">
        <v>296</v>
      </c>
      <c r="D215" s="44" t="s">
        <v>305</v>
      </c>
      <c r="E215" s="42" t="s">
        <v>18</v>
      </c>
      <c r="F215" s="31" t="s">
        <v>19</v>
      </c>
      <c r="G215" s="31" t="s">
        <v>20</v>
      </c>
      <c r="H215" s="43">
        <v>45748</v>
      </c>
      <c r="I215" s="37" t="s">
        <v>141</v>
      </c>
      <c r="J215" s="37">
        <v>600</v>
      </c>
      <c r="K215" s="35" t="s">
        <v>22</v>
      </c>
      <c r="L215" s="20"/>
    </row>
    <row r="216" s="6" customFormat="1" ht="37" customHeight="1" spans="1:12">
      <c r="A216" s="20">
        <v>212</v>
      </c>
      <c r="B216" s="31" t="s">
        <v>248</v>
      </c>
      <c r="C216" s="31" t="s">
        <v>296</v>
      </c>
      <c r="D216" s="31" t="s">
        <v>306</v>
      </c>
      <c r="E216" s="42" t="s">
        <v>18</v>
      </c>
      <c r="F216" s="31" t="s">
        <v>19</v>
      </c>
      <c r="G216" s="31" t="s">
        <v>20</v>
      </c>
      <c r="H216" s="43">
        <v>45734</v>
      </c>
      <c r="I216" s="37" t="s">
        <v>147</v>
      </c>
      <c r="J216" s="37">
        <v>600</v>
      </c>
      <c r="K216" s="35" t="s">
        <v>22</v>
      </c>
      <c r="L216" s="20"/>
    </row>
    <row r="217" s="6" customFormat="1" ht="37" customHeight="1" spans="1:12">
      <c r="A217" s="20">
        <v>213</v>
      </c>
      <c r="B217" s="31" t="s">
        <v>248</v>
      </c>
      <c r="C217" s="31" t="s">
        <v>307</v>
      </c>
      <c r="D217" s="31" t="s">
        <v>308</v>
      </c>
      <c r="E217" s="42" t="s">
        <v>18</v>
      </c>
      <c r="F217" s="31" t="s">
        <v>19</v>
      </c>
      <c r="G217" s="31" t="s">
        <v>20</v>
      </c>
      <c r="H217" s="43">
        <v>45691</v>
      </c>
      <c r="I217" s="31" t="s">
        <v>143</v>
      </c>
      <c r="J217" s="37">
        <v>600</v>
      </c>
      <c r="K217" s="35" t="s">
        <v>22</v>
      </c>
      <c r="L217" s="20"/>
    </row>
    <row r="218" s="6" customFormat="1" ht="37" customHeight="1" spans="1:12">
      <c r="A218" s="20">
        <v>214</v>
      </c>
      <c r="B218" s="31" t="s">
        <v>248</v>
      </c>
      <c r="C218" s="31" t="s">
        <v>307</v>
      </c>
      <c r="D218" s="31" t="s">
        <v>309</v>
      </c>
      <c r="E218" s="42" t="s">
        <v>18</v>
      </c>
      <c r="F218" s="31" t="s">
        <v>19</v>
      </c>
      <c r="G218" s="31" t="s">
        <v>20</v>
      </c>
      <c r="H218" s="43">
        <v>45756</v>
      </c>
      <c r="I218" s="37" t="s">
        <v>141</v>
      </c>
      <c r="J218" s="37">
        <f>IF(F218="是",VLOOKUP(G218,[23]Sheet2!A:C,3,FALSE),VLOOKUP(G218,[23]Sheet2!A:B,2,FALSE))</f>
        <v>600</v>
      </c>
      <c r="K218" s="35" t="s">
        <v>22</v>
      </c>
      <c r="L218" s="20"/>
    </row>
    <row r="219" s="6" customFormat="1" ht="37" customHeight="1" spans="1:12">
      <c r="A219" s="20">
        <v>215</v>
      </c>
      <c r="B219" s="31" t="s">
        <v>248</v>
      </c>
      <c r="C219" s="31" t="s">
        <v>307</v>
      </c>
      <c r="D219" s="31" t="s">
        <v>310</v>
      </c>
      <c r="E219" s="42" t="s">
        <v>18</v>
      </c>
      <c r="F219" s="31" t="s">
        <v>19</v>
      </c>
      <c r="G219" s="31" t="s">
        <v>20</v>
      </c>
      <c r="H219" s="43">
        <v>45691</v>
      </c>
      <c r="I219" s="31" t="s">
        <v>143</v>
      </c>
      <c r="J219" s="37">
        <f>IF(F219="是",VLOOKUP(G219,[23]Sheet2!A:C,3,FALSE),VLOOKUP(G219,[23]Sheet2!A:B,2,FALSE))</f>
        <v>600</v>
      </c>
      <c r="K219" s="35" t="s">
        <v>22</v>
      </c>
      <c r="L219" s="20"/>
    </row>
    <row r="220" s="6" customFormat="1" ht="37" customHeight="1" spans="1:12">
      <c r="A220" s="20">
        <v>216</v>
      </c>
      <c r="B220" s="31" t="s">
        <v>248</v>
      </c>
      <c r="C220" s="31" t="s">
        <v>307</v>
      </c>
      <c r="D220" s="31" t="s">
        <v>311</v>
      </c>
      <c r="E220" s="42" t="s">
        <v>18</v>
      </c>
      <c r="F220" s="31" t="s">
        <v>19</v>
      </c>
      <c r="G220" s="31" t="s">
        <v>20</v>
      </c>
      <c r="H220" s="43">
        <v>45720</v>
      </c>
      <c r="I220" s="37" t="s">
        <v>147</v>
      </c>
      <c r="J220" s="37">
        <f>IF(F220="是",VLOOKUP(G220,[23]Sheet2!A:C,3,FALSE),VLOOKUP(G220,[23]Sheet2!A:B,2,FALSE))</f>
        <v>600</v>
      </c>
      <c r="K220" s="35" t="s">
        <v>22</v>
      </c>
      <c r="L220" s="20"/>
    </row>
    <row r="221" s="6" customFormat="1" ht="37" customHeight="1" spans="1:12">
      <c r="A221" s="20">
        <v>217</v>
      </c>
      <c r="B221" s="31" t="s">
        <v>248</v>
      </c>
      <c r="C221" s="31" t="s">
        <v>307</v>
      </c>
      <c r="D221" s="31" t="s">
        <v>312</v>
      </c>
      <c r="E221" s="42" t="s">
        <v>18</v>
      </c>
      <c r="F221" s="31" t="s">
        <v>19</v>
      </c>
      <c r="G221" s="31" t="s">
        <v>20</v>
      </c>
      <c r="H221" s="43">
        <v>45752</v>
      </c>
      <c r="I221" s="37" t="s">
        <v>141</v>
      </c>
      <c r="J221" s="37">
        <f>IF(F221="是",VLOOKUP(G221,[23]Sheet2!A:C,3,FALSE),VLOOKUP(G221,[23]Sheet2!A:B,2,FALSE))</f>
        <v>600</v>
      </c>
      <c r="K221" s="35" t="s">
        <v>22</v>
      </c>
      <c r="L221" s="20"/>
    </row>
    <row r="222" s="6" customFormat="1" ht="37" customHeight="1" spans="1:12">
      <c r="A222" s="20">
        <v>218</v>
      </c>
      <c r="B222" s="31" t="s">
        <v>248</v>
      </c>
      <c r="C222" s="31" t="s">
        <v>307</v>
      </c>
      <c r="D222" s="31" t="s">
        <v>313</v>
      </c>
      <c r="E222" s="42" t="s">
        <v>18</v>
      </c>
      <c r="F222" s="31" t="s">
        <v>19</v>
      </c>
      <c r="G222" s="31" t="s">
        <v>20</v>
      </c>
      <c r="H222" s="43">
        <v>45718</v>
      </c>
      <c r="I222" s="37" t="s">
        <v>147</v>
      </c>
      <c r="J222" s="37">
        <f>IF(F222="是",VLOOKUP(G222,[23]Sheet2!A:C,3,FALSE),VLOOKUP(G222,[23]Sheet2!A:B,2,FALSE))</f>
        <v>600</v>
      </c>
      <c r="K222" s="35" t="s">
        <v>22</v>
      </c>
      <c r="L222" s="20"/>
    </row>
    <row r="223" s="6" customFormat="1" ht="37" customHeight="1" spans="1:12">
      <c r="A223" s="20">
        <v>219</v>
      </c>
      <c r="B223" s="31" t="s">
        <v>248</v>
      </c>
      <c r="C223" s="31" t="s">
        <v>307</v>
      </c>
      <c r="D223" s="31" t="s">
        <v>314</v>
      </c>
      <c r="E223" s="42" t="s">
        <v>18</v>
      </c>
      <c r="F223" s="31" t="s">
        <v>19</v>
      </c>
      <c r="G223" s="31" t="s">
        <v>20</v>
      </c>
      <c r="H223" s="43">
        <v>45718</v>
      </c>
      <c r="I223" s="37" t="s">
        <v>147</v>
      </c>
      <c r="J223" s="37">
        <f>IF(F223="是",VLOOKUP(G223,[23]Sheet2!A:C,3,FALSE),VLOOKUP(G223,[23]Sheet2!A:B,2,FALSE))</f>
        <v>600</v>
      </c>
      <c r="K223" s="35" t="s">
        <v>22</v>
      </c>
      <c r="L223" s="20"/>
    </row>
    <row r="224" s="6" customFormat="1" ht="37" customHeight="1" spans="1:12">
      <c r="A224" s="20">
        <v>220</v>
      </c>
      <c r="B224" s="31" t="s">
        <v>248</v>
      </c>
      <c r="C224" s="31" t="s">
        <v>307</v>
      </c>
      <c r="D224" s="31" t="s">
        <v>315</v>
      </c>
      <c r="E224" s="42" t="s">
        <v>18</v>
      </c>
      <c r="F224" s="31" t="s">
        <v>19</v>
      </c>
      <c r="G224" s="31" t="s">
        <v>20</v>
      </c>
      <c r="H224" s="43">
        <v>45753</v>
      </c>
      <c r="I224" s="37" t="s">
        <v>141</v>
      </c>
      <c r="J224" s="37">
        <f>IF(F224="是",VLOOKUP(G224,[23]Sheet2!A:C,3,FALSE),VLOOKUP(G224,[23]Sheet2!A:B,2,FALSE))</f>
        <v>600</v>
      </c>
      <c r="K224" s="35" t="s">
        <v>22</v>
      </c>
      <c r="L224" s="20"/>
    </row>
    <row r="225" s="6" customFormat="1" ht="37" customHeight="1" spans="1:12">
      <c r="A225" s="20">
        <v>221</v>
      </c>
      <c r="B225" s="31" t="s">
        <v>248</v>
      </c>
      <c r="C225" s="31" t="s">
        <v>316</v>
      </c>
      <c r="D225" s="31" t="s">
        <v>317</v>
      </c>
      <c r="E225" s="31" t="s">
        <v>18</v>
      </c>
      <c r="F225" s="31" t="s">
        <v>19</v>
      </c>
      <c r="G225" s="31" t="s">
        <v>78</v>
      </c>
      <c r="H225" s="43">
        <v>45753</v>
      </c>
      <c r="I225" s="37" t="s">
        <v>141</v>
      </c>
      <c r="J225" s="37">
        <f>IF(F225="是",VLOOKUP(G225,[24]Sheet2!A:C,3,FALSE),VLOOKUP(G225,[24]Sheet2!A:B,2,FALSE))</f>
        <v>800</v>
      </c>
      <c r="K225" s="35" t="s">
        <v>22</v>
      </c>
      <c r="L225" s="20"/>
    </row>
    <row r="226" s="6" customFormat="1" ht="37" customHeight="1" spans="1:12">
      <c r="A226" s="20">
        <v>222</v>
      </c>
      <c r="B226" s="31" t="s">
        <v>248</v>
      </c>
      <c r="C226" s="31" t="s">
        <v>318</v>
      </c>
      <c r="D226" s="31" t="s">
        <v>319</v>
      </c>
      <c r="E226" s="31" t="s">
        <v>18</v>
      </c>
      <c r="F226" s="31" t="s">
        <v>19</v>
      </c>
      <c r="G226" s="31" t="s">
        <v>20</v>
      </c>
      <c r="H226" s="43">
        <v>45689</v>
      </c>
      <c r="I226" s="31" t="s">
        <v>143</v>
      </c>
      <c r="J226" s="37">
        <f>IF(F226="是",VLOOKUP(G226,[25]Sheet2!A:C,3,FALSE),VLOOKUP(G226,[25]Sheet2!A:B,2,FALSE))</f>
        <v>600</v>
      </c>
      <c r="K226" s="35" t="s">
        <v>22</v>
      </c>
      <c r="L226" s="20"/>
    </row>
    <row r="227" s="6" customFormat="1" ht="37" customHeight="1" spans="1:12">
      <c r="A227" s="20">
        <v>223</v>
      </c>
      <c r="B227" s="31" t="s">
        <v>248</v>
      </c>
      <c r="C227" s="31" t="s">
        <v>320</v>
      </c>
      <c r="D227" s="31" t="s">
        <v>321</v>
      </c>
      <c r="E227" s="42" t="s">
        <v>18</v>
      </c>
      <c r="F227" s="31" t="s">
        <v>19</v>
      </c>
      <c r="G227" s="31" t="s">
        <v>36</v>
      </c>
      <c r="H227" s="43">
        <v>45748</v>
      </c>
      <c r="I227" s="37" t="s">
        <v>141</v>
      </c>
      <c r="J227" s="37">
        <f>IF(F227="是",VLOOKUP(G227,[23]Sheet2!A:C,3,FALSE),VLOOKUP(G227,[23]Sheet2!A:B,2,FALSE))</f>
        <v>800</v>
      </c>
      <c r="K227" s="35" t="s">
        <v>22</v>
      </c>
      <c r="L227" s="20"/>
    </row>
    <row r="228" s="6" customFormat="1" ht="37" customHeight="1" spans="1:12">
      <c r="A228" s="20">
        <v>224</v>
      </c>
      <c r="B228" s="31" t="s">
        <v>248</v>
      </c>
      <c r="C228" s="31" t="s">
        <v>320</v>
      </c>
      <c r="D228" s="31" t="s">
        <v>322</v>
      </c>
      <c r="E228" s="42" t="s">
        <v>18</v>
      </c>
      <c r="F228" s="31" t="s">
        <v>19</v>
      </c>
      <c r="G228" s="31" t="s">
        <v>20</v>
      </c>
      <c r="H228" s="43">
        <v>45718</v>
      </c>
      <c r="I228" s="37" t="s">
        <v>147</v>
      </c>
      <c r="J228" s="37">
        <f>IF(F228="是",VLOOKUP(G228,[23]Sheet2!A:C,3,FALSE),VLOOKUP(G228,[23]Sheet2!A:B,2,FALSE))</f>
        <v>600</v>
      </c>
      <c r="K228" s="35" t="s">
        <v>22</v>
      </c>
      <c r="L228" s="20"/>
    </row>
    <row r="229" s="6" customFormat="1" ht="37" customHeight="1" spans="1:12">
      <c r="A229" s="20">
        <v>225</v>
      </c>
      <c r="B229" s="31" t="s">
        <v>248</v>
      </c>
      <c r="C229" s="31" t="s">
        <v>323</v>
      </c>
      <c r="D229" s="31" t="s">
        <v>324</v>
      </c>
      <c r="E229" s="42" t="s">
        <v>18</v>
      </c>
      <c r="F229" s="31" t="s">
        <v>19</v>
      </c>
      <c r="G229" s="31" t="s">
        <v>291</v>
      </c>
      <c r="H229" s="43">
        <v>45748</v>
      </c>
      <c r="I229" s="31" t="s">
        <v>141</v>
      </c>
      <c r="J229" s="37">
        <v>800</v>
      </c>
      <c r="K229" s="35" t="s">
        <v>22</v>
      </c>
      <c r="L229" s="20"/>
    </row>
    <row r="230" s="6" customFormat="1" ht="37" customHeight="1" spans="1:12">
      <c r="A230" s="20">
        <v>226</v>
      </c>
      <c r="B230" s="31" t="s">
        <v>248</v>
      </c>
      <c r="C230" s="31" t="s">
        <v>323</v>
      </c>
      <c r="D230" s="31" t="s">
        <v>325</v>
      </c>
      <c r="E230" s="42" t="s">
        <v>18</v>
      </c>
      <c r="F230" s="31" t="s">
        <v>19</v>
      </c>
      <c r="G230" s="31" t="s">
        <v>326</v>
      </c>
      <c r="H230" s="43">
        <v>45748</v>
      </c>
      <c r="I230" s="31" t="s">
        <v>141</v>
      </c>
      <c r="J230" s="37">
        <v>800</v>
      </c>
      <c r="K230" s="35" t="s">
        <v>22</v>
      </c>
      <c r="L230" s="20"/>
    </row>
    <row r="231" s="6" customFormat="1" ht="37" customHeight="1" spans="1:12">
      <c r="A231" s="20">
        <v>227</v>
      </c>
      <c r="B231" s="31" t="s">
        <v>248</v>
      </c>
      <c r="C231" s="31" t="s">
        <v>323</v>
      </c>
      <c r="D231" s="31" t="s">
        <v>327</v>
      </c>
      <c r="E231" s="42" t="s">
        <v>18</v>
      </c>
      <c r="F231" s="31" t="s">
        <v>19</v>
      </c>
      <c r="G231" s="31" t="s">
        <v>20</v>
      </c>
      <c r="H231" s="43">
        <v>45748</v>
      </c>
      <c r="I231" s="31" t="s">
        <v>141</v>
      </c>
      <c r="J231" s="37">
        <v>600</v>
      </c>
      <c r="K231" s="35" t="s">
        <v>22</v>
      </c>
      <c r="L231" s="20"/>
    </row>
    <row r="232" s="6" customFormat="1" ht="37" customHeight="1" spans="1:12">
      <c r="A232" s="20">
        <v>228</v>
      </c>
      <c r="B232" s="31" t="s">
        <v>248</v>
      </c>
      <c r="C232" s="31" t="s">
        <v>323</v>
      </c>
      <c r="D232" s="31" t="s">
        <v>328</v>
      </c>
      <c r="E232" s="42" t="s">
        <v>18</v>
      </c>
      <c r="F232" s="31" t="s">
        <v>19</v>
      </c>
      <c r="G232" s="31" t="s">
        <v>291</v>
      </c>
      <c r="H232" s="43">
        <v>45717</v>
      </c>
      <c r="I232" s="31" t="s">
        <v>147</v>
      </c>
      <c r="J232" s="37">
        <v>800</v>
      </c>
      <c r="K232" s="35" t="s">
        <v>22</v>
      </c>
      <c r="L232" s="20"/>
    </row>
    <row r="233" s="6" customFormat="1" ht="37" customHeight="1" spans="1:12">
      <c r="A233" s="20">
        <v>229</v>
      </c>
      <c r="B233" s="31" t="s">
        <v>248</v>
      </c>
      <c r="C233" s="31" t="s">
        <v>323</v>
      </c>
      <c r="D233" s="31" t="s">
        <v>329</v>
      </c>
      <c r="E233" s="42" t="s">
        <v>18</v>
      </c>
      <c r="F233" s="31" t="s">
        <v>19</v>
      </c>
      <c r="G233" s="31" t="s">
        <v>20</v>
      </c>
      <c r="H233" s="43">
        <v>45729</v>
      </c>
      <c r="I233" s="31" t="s">
        <v>141</v>
      </c>
      <c r="J233" s="37">
        <v>600</v>
      </c>
      <c r="K233" s="35" t="s">
        <v>22</v>
      </c>
      <c r="L233" s="20"/>
    </row>
    <row r="234" s="6" customFormat="1" ht="37" customHeight="1" spans="1:12">
      <c r="A234" s="20">
        <v>230</v>
      </c>
      <c r="B234" s="31" t="s">
        <v>248</v>
      </c>
      <c r="C234" s="31" t="s">
        <v>323</v>
      </c>
      <c r="D234" s="31" t="s">
        <v>330</v>
      </c>
      <c r="E234" s="42" t="s">
        <v>18</v>
      </c>
      <c r="F234" s="31" t="s">
        <v>19</v>
      </c>
      <c r="G234" s="31" t="s">
        <v>20</v>
      </c>
      <c r="H234" s="43">
        <v>45748</v>
      </c>
      <c r="I234" s="31" t="s">
        <v>141</v>
      </c>
      <c r="J234" s="37">
        <v>600</v>
      </c>
      <c r="K234" s="35" t="s">
        <v>22</v>
      </c>
      <c r="L234" s="20"/>
    </row>
    <row r="235" s="6" customFormat="1" ht="37" customHeight="1" spans="1:12">
      <c r="A235" s="20">
        <v>231</v>
      </c>
      <c r="B235" s="31" t="s">
        <v>248</v>
      </c>
      <c r="C235" s="31" t="s">
        <v>331</v>
      </c>
      <c r="D235" s="31" t="s">
        <v>332</v>
      </c>
      <c r="E235" s="31" t="s">
        <v>18</v>
      </c>
      <c r="F235" s="31" t="s">
        <v>19</v>
      </c>
      <c r="G235" s="31" t="s">
        <v>20</v>
      </c>
      <c r="H235" s="43" t="s">
        <v>64</v>
      </c>
      <c r="I235" s="31" t="s">
        <v>143</v>
      </c>
      <c r="J235" s="37">
        <v>600</v>
      </c>
      <c r="K235" s="35" t="s">
        <v>22</v>
      </c>
      <c r="L235" s="20"/>
    </row>
    <row r="236" s="6" customFormat="1" ht="37" customHeight="1" spans="1:12">
      <c r="A236" s="20">
        <v>232</v>
      </c>
      <c r="B236" s="31" t="s">
        <v>248</v>
      </c>
      <c r="C236" s="31" t="s">
        <v>331</v>
      </c>
      <c r="D236" s="31" t="s">
        <v>333</v>
      </c>
      <c r="E236" s="31" t="s">
        <v>18</v>
      </c>
      <c r="F236" s="31" t="s">
        <v>19</v>
      </c>
      <c r="G236" s="31" t="s">
        <v>20</v>
      </c>
      <c r="H236" s="43">
        <v>45717</v>
      </c>
      <c r="I236" s="37" t="s">
        <v>147</v>
      </c>
      <c r="J236" s="37">
        <v>600</v>
      </c>
      <c r="K236" s="35" t="s">
        <v>22</v>
      </c>
      <c r="L236" s="20"/>
    </row>
    <row r="237" s="6" customFormat="1" ht="37" customHeight="1" spans="1:12">
      <c r="A237" s="20">
        <v>233</v>
      </c>
      <c r="B237" s="31" t="s">
        <v>248</v>
      </c>
      <c r="C237" s="31" t="s">
        <v>331</v>
      </c>
      <c r="D237" s="31" t="s">
        <v>334</v>
      </c>
      <c r="E237" s="31" t="s">
        <v>18</v>
      </c>
      <c r="F237" s="31" t="s">
        <v>19</v>
      </c>
      <c r="G237" s="31" t="s">
        <v>291</v>
      </c>
      <c r="H237" s="43">
        <v>45748</v>
      </c>
      <c r="I237" s="37" t="s">
        <v>141</v>
      </c>
      <c r="J237" s="37">
        <v>800</v>
      </c>
      <c r="K237" s="35" t="s">
        <v>22</v>
      </c>
      <c r="L237" s="20"/>
    </row>
    <row r="238" s="6" customFormat="1" ht="37" customHeight="1" spans="1:12">
      <c r="A238" s="20">
        <v>234</v>
      </c>
      <c r="B238" s="31" t="s">
        <v>248</v>
      </c>
      <c r="C238" s="31" t="s">
        <v>331</v>
      </c>
      <c r="D238" s="31" t="s">
        <v>335</v>
      </c>
      <c r="E238" s="31" t="s">
        <v>18</v>
      </c>
      <c r="F238" s="31" t="s">
        <v>19</v>
      </c>
      <c r="G238" s="31" t="s">
        <v>20</v>
      </c>
      <c r="H238" s="43">
        <v>45717</v>
      </c>
      <c r="I238" s="37" t="s">
        <v>147</v>
      </c>
      <c r="J238" s="37">
        <v>600</v>
      </c>
      <c r="K238" s="35" t="s">
        <v>22</v>
      </c>
      <c r="L238" s="20"/>
    </row>
    <row r="239" s="6" customFormat="1" ht="37" customHeight="1" spans="1:12">
      <c r="A239" s="20">
        <v>235</v>
      </c>
      <c r="B239" s="31" t="s">
        <v>248</v>
      </c>
      <c r="C239" s="31" t="s">
        <v>336</v>
      </c>
      <c r="D239" s="31" t="s">
        <v>337</v>
      </c>
      <c r="E239" s="42" t="s">
        <v>18</v>
      </c>
      <c r="F239" s="31" t="s">
        <v>19</v>
      </c>
      <c r="G239" s="31" t="s">
        <v>20</v>
      </c>
      <c r="H239" s="43" t="s">
        <v>64</v>
      </c>
      <c r="I239" s="37" t="s">
        <v>143</v>
      </c>
      <c r="J239" s="37">
        <f>IF(F239="是",VLOOKUP(G239,[27]Sheet2!A:C,3,FALSE),VLOOKUP(G239,[27]Sheet2!A:B,2,FALSE))</f>
        <v>600</v>
      </c>
      <c r="K239" s="35" t="s">
        <v>22</v>
      </c>
      <c r="L239" s="20"/>
    </row>
    <row r="240" s="6" customFormat="1" ht="37" customHeight="1" spans="1:12">
      <c r="A240" s="20">
        <v>236</v>
      </c>
      <c r="B240" s="31" t="s">
        <v>248</v>
      </c>
      <c r="C240" s="31" t="s">
        <v>336</v>
      </c>
      <c r="D240" s="31" t="s">
        <v>338</v>
      </c>
      <c r="E240" s="42" t="s">
        <v>18</v>
      </c>
      <c r="F240" s="31" t="s">
        <v>19</v>
      </c>
      <c r="G240" s="31" t="s">
        <v>20</v>
      </c>
      <c r="H240" s="43" t="s">
        <v>173</v>
      </c>
      <c r="I240" s="37" t="s">
        <v>147</v>
      </c>
      <c r="J240" s="37">
        <f>IF(F240="是",VLOOKUP(G240,[27]Sheet2!A:C,3,FALSE),VLOOKUP(G240,[27]Sheet2!A:B,2,FALSE))</f>
        <v>600</v>
      </c>
      <c r="K240" s="35" t="s">
        <v>22</v>
      </c>
      <c r="L240" s="20"/>
    </row>
    <row r="241" s="6" customFormat="1" ht="37" customHeight="1" spans="1:12">
      <c r="A241" s="20">
        <v>237</v>
      </c>
      <c r="B241" s="31" t="s">
        <v>248</v>
      </c>
      <c r="C241" s="31" t="s">
        <v>336</v>
      </c>
      <c r="D241" s="31" t="s">
        <v>339</v>
      </c>
      <c r="E241" s="42" t="s">
        <v>18</v>
      </c>
      <c r="F241" s="31" t="s">
        <v>19</v>
      </c>
      <c r="G241" s="31" t="s">
        <v>20</v>
      </c>
      <c r="H241" s="43" t="s">
        <v>173</v>
      </c>
      <c r="I241" s="37" t="s">
        <v>147</v>
      </c>
      <c r="J241" s="37">
        <f>IF(F241="是",VLOOKUP(G241,[27]Sheet2!A:C,3,FALSE),VLOOKUP(G241,[27]Sheet2!A:B,2,FALSE))</f>
        <v>600</v>
      </c>
      <c r="K241" s="35" t="s">
        <v>22</v>
      </c>
      <c r="L241" s="20"/>
    </row>
    <row r="242" s="6" customFormat="1" ht="37" customHeight="1" spans="1:12">
      <c r="A242" s="20">
        <v>238</v>
      </c>
      <c r="B242" s="31" t="s">
        <v>248</v>
      </c>
      <c r="C242" s="31" t="s">
        <v>336</v>
      </c>
      <c r="D242" s="31" t="s">
        <v>340</v>
      </c>
      <c r="E242" s="31" t="s">
        <v>18</v>
      </c>
      <c r="F242" s="31" t="s">
        <v>19</v>
      </c>
      <c r="G242" s="31" t="s">
        <v>341</v>
      </c>
      <c r="H242" s="43">
        <v>45717</v>
      </c>
      <c r="I242" s="37" t="s">
        <v>147</v>
      </c>
      <c r="J242" s="37">
        <f>IF(F242="是",VLOOKUP(G242,[27]Sheet2!A:C,3,FALSE),VLOOKUP(G242,[27]Sheet2!A:B,2,FALSE))</f>
        <v>800</v>
      </c>
      <c r="K242" s="35" t="s">
        <v>22</v>
      </c>
      <c r="L242" s="20"/>
    </row>
    <row r="243" s="6" customFormat="1" ht="37" customHeight="1" spans="1:12">
      <c r="A243" s="20">
        <v>239</v>
      </c>
      <c r="B243" s="31" t="s">
        <v>248</v>
      </c>
      <c r="C243" s="31" t="s">
        <v>316</v>
      </c>
      <c r="D243" s="31" t="s">
        <v>342</v>
      </c>
      <c r="E243" s="31" t="s">
        <v>18</v>
      </c>
      <c r="F243" s="31" t="s">
        <v>19</v>
      </c>
      <c r="G243" s="31" t="s">
        <v>78</v>
      </c>
      <c r="H243" s="43">
        <v>45748</v>
      </c>
      <c r="I243" s="37" t="s">
        <v>343</v>
      </c>
      <c r="J243" s="37">
        <f>IF(F243="是",VLOOKUP(G243,[28]Sheet2!A:C,3,FALSE),VLOOKUP(G243,[28]Sheet2!A:B,2,FALSE))</f>
        <v>800</v>
      </c>
      <c r="K243" s="35" t="s">
        <v>22</v>
      </c>
      <c r="L243" s="20"/>
    </row>
    <row r="244" s="6" customFormat="1" ht="37" customHeight="1" spans="1:12">
      <c r="A244" s="20">
        <v>240</v>
      </c>
      <c r="B244" s="31" t="s">
        <v>248</v>
      </c>
      <c r="C244" s="31" t="s">
        <v>316</v>
      </c>
      <c r="D244" s="31" t="s">
        <v>344</v>
      </c>
      <c r="E244" s="31" t="s">
        <v>18</v>
      </c>
      <c r="F244" s="31" t="s">
        <v>19</v>
      </c>
      <c r="G244" s="31" t="s">
        <v>78</v>
      </c>
      <c r="H244" s="43">
        <v>45748</v>
      </c>
      <c r="I244" s="37" t="s">
        <v>343</v>
      </c>
      <c r="J244" s="37">
        <f>IF(F244="是",VLOOKUP(G244,[28]Sheet2!A:C,3,FALSE),VLOOKUP(G244,[28]Sheet2!A:B,2,FALSE))</f>
        <v>800</v>
      </c>
      <c r="K244" s="35" t="s">
        <v>22</v>
      </c>
      <c r="L244" s="20"/>
    </row>
    <row r="245" s="6" customFormat="1" ht="37" customHeight="1" spans="1:12">
      <c r="A245" s="20">
        <v>241</v>
      </c>
      <c r="B245" s="20" t="s">
        <v>345</v>
      </c>
      <c r="C245" s="20" t="s">
        <v>346</v>
      </c>
      <c r="D245" s="20" t="s">
        <v>347</v>
      </c>
      <c r="E245" s="20" t="s">
        <v>18</v>
      </c>
      <c r="F245" s="20" t="s">
        <v>19</v>
      </c>
      <c r="G245" s="20" t="s">
        <v>20</v>
      </c>
      <c r="H245" s="27">
        <v>45658</v>
      </c>
      <c r="I245" s="20" t="s">
        <v>151</v>
      </c>
      <c r="J245" s="26">
        <v>600</v>
      </c>
      <c r="K245" s="35" t="s">
        <v>22</v>
      </c>
      <c r="L245" s="20"/>
    </row>
    <row r="246" s="6" customFormat="1" ht="37" customHeight="1" spans="1:12">
      <c r="A246" s="20">
        <v>242</v>
      </c>
      <c r="B246" s="21" t="s">
        <v>345</v>
      </c>
      <c r="C246" s="21" t="s">
        <v>346</v>
      </c>
      <c r="D246" s="21" t="s">
        <v>348</v>
      </c>
      <c r="E246" s="21" t="s">
        <v>18</v>
      </c>
      <c r="F246" s="21" t="s">
        <v>19</v>
      </c>
      <c r="G246" s="21" t="s">
        <v>20</v>
      </c>
      <c r="H246" s="23">
        <v>45748</v>
      </c>
      <c r="I246" s="21" t="s">
        <v>141</v>
      </c>
      <c r="J246" s="22">
        <v>600</v>
      </c>
      <c r="K246" s="35" t="s">
        <v>22</v>
      </c>
      <c r="L246" s="20"/>
    </row>
    <row r="247" s="6" customFormat="1" ht="37" customHeight="1" spans="1:12">
      <c r="A247" s="20">
        <v>243</v>
      </c>
      <c r="B247" s="20" t="s">
        <v>345</v>
      </c>
      <c r="C247" s="20" t="s">
        <v>349</v>
      </c>
      <c r="D247" s="20" t="s">
        <v>350</v>
      </c>
      <c r="E247" s="26" t="s">
        <v>18</v>
      </c>
      <c r="F247" s="20" t="s">
        <v>19</v>
      </c>
      <c r="G247" s="24" t="s">
        <v>20</v>
      </c>
      <c r="H247" s="26" t="s">
        <v>64</v>
      </c>
      <c r="I247" s="31" t="s">
        <v>143</v>
      </c>
      <c r="J247" s="26">
        <v>600</v>
      </c>
      <c r="K247" s="35" t="s">
        <v>22</v>
      </c>
      <c r="L247" s="20"/>
    </row>
    <row r="248" s="6" customFormat="1" ht="37" customHeight="1" spans="1:12">
      <c r="A248" s="20">
        <v>244</v>
      </c>
      <c r="B248" s="20" t="s">
        <v>345</v>
      </c>
      <c r="C248" s="20" t="s">
        <v>349</v>
      </c>
      <c r="D248" s="20" t="s">
        <v>351</v>
      </c>
      <c r="E248" s="26" t="s">
        <v>18</v>
      </c>
      <c r="F248" s="20" t="s">
        <v>19</v>
      </c>
      <c r="G248" s="24" t="s">
        <v>20</v>
      </c>
      <c r="H248" s="26" t="s">
        <v>29</v>
      </c>
      <c r="I248" s="31" t="s">
        <v>141</v>
      </c>
      <c r="J248" s="26">
        <v>600</v>
      </c>
      <c r="K248" s="35" t="s">
        <v>22</v>
      </c>
      <c r="L248" s="20"/>
    </row>
    <row r="249" s="6" customFormat="1" ht="37" customHeight="1" spans="1:12">
      <c r="A249" s="20">
        <v>245</v>
      </c>
      <c r="B249" s="20" t="s">
        <v>345</v>
      </c>
      <c r="C249" s="20" t="s">
        <v>349</v>
      </c>
      <c r="D249" s="20" t="s">
        <v>352</v>
      </c>
      <c r="E249" s="26" t="s">
        <v>18</v>
      </c>
      <c r="F249" s="20" t="s">
        <v>19</v>
      </c>
      <c r="G249" s="24" t="s">
        <v>20</v>
      </c>
      <c r="H249" s="26" t="s">
        <v>29</v>
      </c>
      <c r="I249" s="31" t="s">
        <v>141</v>
      </c>
      <c r="J249" s="26">
        <v>600</v>
      </c>
      <c r="K249" s="35" t="s">
        <v>22</v>
      </c>
      <c r="L249" s="20"/>
    </row>
    <row r="250" s="6" customFormat="1" ht="37" customHeight="1" spans="1:12">
      <c r="A250" s="20">
        <v>246</v>
      </c>
      <c r="B250" s="20" t="s">
        <v>345</v>
      </c>
      <c r="C250" s="20" t="s">
        <v>349</v>
      </c>
      <c r="D250" s="20" t="s">
        <v>353</v>
      </c>
      <c r="E250" s="26" t="s">
        <v>18</v>
      </c>
      <c r="F250" s="20" t="s">
        <v>19</v>
      </c>
      <c r="G250" s="24" t="s">
        <v>20</v>
      </c>
      <c r="H250" s="26" t="s">
        <v>64</v>
      </c>
      <c r="I250" s="31" t="s">
        <v>143</v>
      </c>
      <c r="J250" s="26">
        <v>600</v>
      </c>
      <c r="K250" s="35" t="s">
        <v>22</v>
      </c>
      <c r="L250" s="20"/>
    </row>
    <row r="251" s="6" customFormat="1" ht="37" customHeight="1" spans="1:12">
      <c r="A251" s="20">
        <v>247</v>
      </c>
      <c r="B251" s="20" t="s">
        <v>345</v>
      </c>
      <c r="C251" s="20" t="s">
        <v>349</v>
      </c>
      <c r="D251" s="20" t="s">
        <v>354</v>
      </c>
      <c r="E251" s="26" t="s">
        <v>18</v>
      </c>
      <c r="F251" s="20" t="s">
        <v>19</v>
      </c>
      <c r="G251" s="24" t="s">
        <v>20</v>
      </c>
      <c r="H251" s="26" t="s">
        <v>64</v>
      </c>
      <c r="I251" s="31" t="s">
        <v>143</v>
      </c>
      <c r="J251" s="26">
        <v>600</v>
      </c>
      <c r="K251" s="35" t="s">
        <v>22</v>
      </c>
      <c r="L251" s="20"/>
    </row>
    <row r="252" s="6" customFormat="1" ht="37" customHeight="1" spans="1:12">
      <c r="A252" s="20">
        <v>248</v>
      </c>
      <c r="B252" s="20" t="s">
        <v>345</v>
      </c>
      <c r="C252" s="20" t="s">
        <v>349</v>
      </c>
      <c r="D252" s="20" t="s">
        <v>355</v>
      </c>
      <c r="E252" s="26" t="s">
        <v>18</v>
      </c>
      <c r="F252" s="20" t="s">
        <v>19</v>
      </c>
      <c r="G252" s="45" t="s">
        <v>20</v>
      </c>
      <c r="H252" s="26" t="s">
        <v>64</v>
      </c>
      <c r="I252" s="31" t="s">
        <v>143</v>
      </c>
      <c r="J252" s="26">
        <v>600</v>
      </c>
      <c r="K252" s="35" t="s">
        <v>22</v>
      </c>
      <c r="L252" s="20"/>
    </row>
    <row r="253" s="6" customFormat="1" ht="37" customHeight="1" spans="1:12">
      <c r="A253" s="20">
        <v>249</v>
      </c>
      <c r="B253" s="20" t="s">
        <v>345</v>
      </c>
      <c r="C253" s="20" t="s">
        <v>349</v>
      </c>
      <c r="D253" s="20" t="s">
        <v>356</v>
      </c>
      <c r="E253" s="26" t="s">
        <v>18</v>
      </c>
      <c r="F253" s="20" t="s">
        <v>19</v>
      </c>
      <c r="G253" s="45" t="s">
        <v>20</v>
      </c>
      <c r="H253" s="26" t="s">
        <v>64</v>
      </c>
      <c r="I253" s="31" t="s">
        <v>143</v>
      </c>
      <c r="J253" s="26">
        <v>600</v>
      </c>
      <c r="K253" s="35" t="s">
        <v>22</v>
      </c>
      <c r="L253" s="20"/>
    </row>
    <row r="254" s="6" customFormat="1" ht="37" customHeight="1" spans="1:12">
      <c r="A254" s="20">
        <v>250</v>
      </c>
      <c r="B254" s="20" t="s">
        <v>345</v>
      </c>
      <c r="C254" s="20" t="s">
        <v>349</v>
      </c>
      <c r="D254" s="20" t="s">
        <v>357</v>
      </c>
      <c r="E254" s="26" t="s">
        <v>18</v>
      </c>
      <c r="F254" s="20" t="s">
        <v>19</v>
      </c>
      <c r="G254" s="21" t="s">
        <v>20</v>
      </c>
      <c r="H254" s="26" t="s">
        <v>64</v>
      </c>
      <c r="I254" s="31" t="s">
        <v>143</v>
      </c>
      <c r="J254" s="26">
        <v>600</v>
      </c>
      <c r="K254" s="35" t="s">
        <v>22</v>
      </c>
      <c r="L254" s="20"/>
    </row>
    <row r="255" s="6" customFormat="1" ht="37" customHeight="1" spans="1:12">
      <c r="A255" s="20">
        <v>251</v>
      </c>
      <c r="B255" s="20" t="s">
        <v>345</v>
      </c>
      <c r="C255" s="20" t="s">
        <v>349</v>
      </c>
      <c r="D255" s="20" t="s">
        <v>358</v>
      </c>
      <c r="E255" s="26" t="s">
        <v>18</v>
      </c>
      <c r="F255" s="20" t="s">
        <v>19</v>
      </c>
      <c r="G255" s="21" t="s">
        <v>20</v>
      </c>
      <c r="H255" s="26" t="s">
        <v>64</v>
      </c>
      <c r="I255" s="31" t="s">
        <v>143</v>
      </c>
      <c r="J255" s="26">
        <v>600</v>
      </c>
      <c r="K255" s="35" t="s">
        <v>22</v>
      </c>
      <c r="L255" s="20"/>
    </row>
    <row r="256" s="6" customFormat="1" ht="37" customHeight="1" spans="1:12">
      <c r="A256" s="20">
        <v>252</v>
      </c>
      <c r="B256" s="20" t="s">
        <v>345</v>
      </c>
      <c r="C256" s="20" t="s">
        <v>349</v>
      </c>
      <c r="D256" s="20" t="s">
        <v>359</v>
      </c>
      <c r="E256" s="26" t="s">
        <v>18</v>
      </c>
      <c r="F256" s="20" t="s">
        <v>19</v>
      </c>
      <c r="G256" s="21" t="s">
        <v>20</v>
      </c>
      <c r="H256" s="26" t="s">
        <v>64</v>
      </c>
      <c r="I256" s="31" t="s">
        <v>143</v>
      </c>
      <c r="J256" s="26">
        <v>600</v>
      </c>
      <c r="K256" s="35" t="s">
        <v>22</v>
      </c>
      <c r="L256" s="20"/>
    </row>
    <row r="257" s="6" customFormat="1" ht="37" customHeight="1" spans="1:12">
      <c r="A257" s="20">
        <v>253</v>
      </c>
      <c r="B257" s="20" t="s">
        <v>345</v>
      </c>
      <c r="C257" s="20" t="s">
        <v>349</v>
      </c>
      <c r="D257" s="20" t="s">
        <v>360</v>
      </c>
      <c r="E257" s="26" t="s">
        <v>18</v>
      </c>
      <c r="F257" s="20" t="s">
        <v>19</v>
      </c>
      <c r="G257" s="21" t="s">
        <v>20</v>
      </c>
      <c r="H257" s="26" t="s">
        <v>64</v>
      </c>
      <c r="I257" s="31" t="s">
        <v>143</v>
      </c>
      <c r="J257" s="26">
        <v>600</v>
      </c>
      <c r="K257" s="35" t="s">
        <v>22</v>
      </c>
      <c r="L257" s="20"/>
    </row>
    <row r="258" s="6" customFormat="1" ht="37" customHeight="1" spans="1:12">
      <c r="A258" s="20">
        <v>254</v>
      </c>
      <c r="B258" s="20" t="s">
        <v>345</v>
      </c>
      <c r="C258" s="20" t="s">
        <v>349</v>
      </c>
      <c r="D258" s="20" t="s">
        <v>361</v>
      </c>
      <c r="E258" s="26" t="s">
        <v>18</v>
      </c>
      <c r="F258" s="20" t="s">
        <v>19</v>
      </c>
      <c r="G258" s="21" t="s">
        <v>20</v>
      </c>
      <c r="H258" s="26" t="s">
        <v>64</v>
      </c>
      <c r="I258" s="31" t="s">
        <v>143</v>
      </c>
      <c r="J258" s="26">
        <v>600</v>
      </c>
      <c r="K258" s="35" t="s">
        <v>22</v>
      </c>
      <c r="L258" s="20"/>
    </row>
    <row r="259" s="6" customFormat="1" ht="37" customHeight="1" spans="1:12">
      <c r="A259" s="20">
        <v>255</v>
      </c>
      <c r="B259" s="20" t="s">
        <v>345</v>
      </c>
      <c r="C259" s="20" t="s">
        <v>349</v>
      </c>
      <c r="D259" s="20" t="s">
        <v>362</v>
      </c>
      <c r="E259" s="26" t="s">
        <v>18</v>
      </c>
      <c r="F259" s="20" t="s">
        <v>19</v>
      </c>
      <c r="G259" s="21" t="s">
        <v>20</v>
      </c>
      <c r="H259" s="26" t="s">
        <v>64</v>
      </c>
      <c r="I259" s="31" t="s">
        <v>143</v>
      </c>
      <c r="J259" s="26">
        <v>600</v>
      </c>
      <c r="K259" s="35" t="s">
        <v>22</v>
      </c>
      <c r="L259" s="20"/>
    </row>
    <row r="260" s="6" customFormat="1" ht="37" customHeight="1" spans="1:12">
      <c r="A260" s="20">
        <v>256</v>
      </c>
      <c r="B260" s="20" t="s">
        <v>345</v>
      </c>
      <c r="C260" s="20" t="s">
        <v>349</v>
      </c>
      <c r="D260" s="20" t="s">
        <v>363</v>
      </c>
      <c r="E260" s="26" t="s">
        <v>18</v>
      </c>
      <c r="F260" s="20" t="s">
        <v>19</v>
      </c>
      <c r="G260" s="20" t="s">
        <v>85</v>
      </c>
      <c r="H260" s="26" t="s">
        <v>64</v>
      </c>
      <c r="I260" s="31" t="s">
        <v>143</v>
      </c>
      <c r="J260" s="26">
        <v>800</v>
      </c>
      <c r="K260" s="35" t="s">
        <v>22</v>
      </c>
      <c r="L260" s="20"/>
    </row>
    <row r="261" s="6" customFormat="1" ht="37" customHeight="1" spans="1:12">
      <c r="A261" s="20">
        <v>257</v>
      </c>
      <c r="B261" s="20" t="s">
        <v>345</v>
      </c>
      <c r="C261" s="20" t="s">
        <v>349</v>
      </c>
      <c r="D261" s="21" t="s">
        <v>364</v>
      </c>
      <c r="E261" s="26" t="s">
        <v>18</v>
      </c>
      <c r="F261" s="20" t="s">
        <v>19</v>
      </c>
      <c r="G261" s="20" t="s">
        <v>291</v>
      </c>
      <c r="H261" s="26" t="s">
        <v>64</v>
      </c>
      <c r="I261" s="31" t="s">
        <v>143</v>
      </c>
      <c r="J261" s="26">
        <v>800</v>
      </c>
      <c r="K261" s="35" t="s">
        <v>22</v>
      </c>
      <c r="L261" s="20"/>
    </row>
    <row r="262" s="6" customFormat="1" ht="37" customHeight="1" spans="1:12">
      <c r="A262" s="20">
        <v>258</v>
      </c>
      <c r="B262" s="20" t="s">
        <v>345</v>
      </c>
      <c r="C262" s="20" t="s">
        <v>349</v>
      </c>
      <c r="D262" s="21" t="s">
        <v>365</v>
      </c>
      <c r="E262" s="26" t="s">
        <v>18</v>
      </c>
      <c r="F262" s="20" t="s">
        <v>19</v>
      </c>
      <c r="G262" s="21" t="s">
        <v>20</v>
      </c>
      <c r="H262" s="26" t="s">
        <v>64</v>
      </c>
      <c r="I262" s="31" t="s">
        <v>143</v>
      </c>
      <c r="J262" s="26">
        <v>600</v>
      </c>
      <c r="K262" s="35" t="s">
        <v>22</v>
      </c>
      <c r="L262" s="20"/>
    </row>
    <row r="263" s="6" customFormat="1" ht="37" customHeight="1" spans="1:12">
      <c r="A263" s="20">
        <v>259</v>
      </c>
      <c r="B263" s="20" t="s">
        <v>345</v>
      </c>
      <c r="C263" s="20" t="s">
        <v>366</v>
      </c>
      <c r="D263" s="20" t="s">
        <v>367</v>
      </c>
      <c r="E263" s="20" t="s">
        <v>18</v>
      </c>
      <c r="F263" s="20" t="s">
        <v>19</v>
      </c>
      <c r="G263" s="20" t="s">
        <v>85</v>
      </c>
      <c r="H263" s="20" t="s">
        <v>64</v>
      </c>
      <c r="I263" s="20" t="s">
        <v>143</v>
      </c>
      <c r="J263" s="26">
        <v>800</v>
      </c>
      <c r="K263" s="35" t="s">
        <v>22</v>
      </c>
      <c r="L263" s="20"/>
    </row>
    <row r="264" s="6" customFormat="1" ht="37" customHeight="1" spans="1:12">
      <c r="A264" s="20">
        <v>260</v>
      </c>
      <c r="B264" s="20" t="s">
        <v>345</v>
      </c>
      <c r="C264" s="20" t="s">
        <v>366</v>
      </c>
      <c r="D264" s="20" t="s">
        <v>368</v>
      </c>
      <c r="E264" s="20" t="s">
        <v>18</v>
      </c>
      <c r="F264" s="20" t="s">
        <v>19</v>
      </c>
      <c r="G264" s="20" t="s">
        <v>36</v>
      </c>
      <c r="H264" s="20" t="s">
        <v>64</v>
      </c>
      <c r="I264" s="20" t="s">
        <v>143</v>
      </c>
      <c r="J264" s="26">
        <v>800</v>
      </c>
      <c r="K264" s="35" t="s">
        <v>22</v>
      </c>
      <c r="L264" s="20"/>
    </row>
    <row r="265" s="6" customFormat="1" ht="37" customHeight="1" spans="1:12">
      <c r="A265" s="20">
        <v>261</v>
      </c>
      <c r="B265" s="20" t="s">
        <v>345</v>
      </c>
      <c r="C265" s="20" t="s">
        <v>366</v>
      </c>
      <c r="D265" s="20" t="s">
        <v>369</v>
      </c>
      <c r="E265" s="20" t="s">
        <v>18</v>
      </c>
      <c r="F265" s="20" t="s">
        <v>19</v>
      </c>
      <c r="G265" s="20" t="s">
        <v>20</v>
      </c>
      <c r="H265" s="20" t="s">
        <v>64</v>
      </c>
      <c r="I265" s="20" t="s">
        <v>147</v>
      </c>
      <c r="J265" s="26">
        <v>600</v>
      </c>
      <c r="K265" s="35" t="s">
        <v>22</v>
      </c>
      <c r="L265" s="20"/>
    </row>
    <row r="266" s="6" customFormat="1" ht="37" customHeight="1" spans="1:12">
      <c r="A266" s="20">
        <v>262</v>
      </c>
      <c r="B266" s="20" t="s">
        <v>345</v>
      </c>
      <c r="C266" s="20" t="s">
        <v>366</v>
      </c>
      <c r="D266" s="20" t="s">
        <v>370</v>
      </c>
      <c r="E266" s="20" t="s">
        <v>18</v>
      </c>
      <c r="F266" s="20" t="s">
        <v>19</v>
      </c>
      <c r="G266" s="20" t="s">
        <v>20</v>
      </c>
      <c r="H266" s="20" t="s">
        <v>64</v>
      </c>
      <c r="I266" s="20" t="s">
        <v>147</v>
      </c>
      <c r="J266" s="26">
        <v>600</v>
      </c>
      <c r="K266" s="35" t="s">
        <v>22</v>
      </c>
      <c r="L266" s="20"/>
    </row>
    <row r="267" s="6" customFormat="1" ht="37" customHeight="1" spans="1:12">
      <c r="A267" s="20">
        <v>263</v>
      </c>
      <c r="B267" s="20" t="s">
        <v>345</v>
      </c>
      <c r="C267" s="20" t="s">
        <v>366</v>
      </c>
      <c r="D267" s="20" t="s">
        <v>371</v>
      </c>
      <c r="E267" s="20" t="s">
        <v>18</v>
      </c>
      <c r="F267" s="20" t="s">
        <v>19</v>
      </c>
      <c r="G267" s="20" t="s">
        <v>20</v>
      </c>
      <c r="H267" s="20" t="s">
        <v>64</v>
      </c>
      <c r="I267" s="20" t="s">
        <v>143</v>
      </c>
      <c r="J267" s="26">
        <v>600</v>
      </c>
      <c r="K267" s="35" t="s">
        <v>22</v>
      </c>
      <c r="L267" s="20"/>
    </row>
    <row r="268" s="6" customFormat="1" ht="37" customHeight="1" spans="1:12">
      <c r="A268" s="20">
        <v>264</v>
      </c>
      <c r="B268" s="20" t="s">
        <v>345</v>
      </c>
      <c r="C268" s="20" t="s">
        <v>366</v>
      </c>
      <c r="D268" s="20" t="s">
        <v>372</v>
      </c>
      <c r="E268" s="20" t="s">
        <v>18</v>
      </c>
      <c r="F268" s="20" t="s">
        <v>19</v>
      </c>
      <c r="G268" s="20" t="s">
        <v>20</v>
      </c>
      <c r="H268" s="20" t="s">
        <v>64</v>
      </c>
      <c r="I268" s="20" t="s">
        <v>147</v>
      </c>
      <c r="J268" s="26">
        <v>600</v>
      </c>
      <c r="K268" s="35" t="s">
        <v>22</v>
      </c>
      <c r="L268" s="20"/>
    </row>
    <row r="269" s="6" customFormat="1" ht="37" customHeight="1" spans="1:12">
      <c r="A269" s="20">
        <v>265</v>
      </c>
      <c r="B269" s="20" t="s">
        <v>345</v>
      </c>
      <c r="C269" s="20" t="s">
        <v>366</v>
      </c>
      <c r="D269" s="20" t="s">
        <v>373</v>
      </c>
      <c r="E269" s="20" t="s">
        <v>18</v>
      </c>
      <c r="F269" s="20" t="s">
        <v>19</v>
      </c>
      <c r="G269" s="20" t="s">
        <v>20</v>
      </c>
      <c r="H269" s="20" t="s">
        <v>64</v>
      </c>
      <c r="I269" s="20" t="s">
        <v>147</v>
      </c>
      <c r="J269" s="26">
        <v>600</v>
      </c>
      <c r="K269" s="35" t="s">
        <v>22</v>
      </c>
      <c r="L269" s="20"/>
    </row>
    <row r="270" s="6" customFormat="1" ht="37" customHeight="1" spans="1:12">
      <c r="A270" s="20">
        <v>266</v>
      </c>
      <c r="B270" s="20" t="s">
        <v>345</v>
      </c>
      <c r="C270" s="20" t="s">
        <v>366</v>
      </c>
      <c r="D270" s="20" t="s">
        <v>374</v>
      </c>
      <c r="E270" s="20" t="s">
        <v>18</v>
      </c>
      <c r="F270" s="20" t="s">
        <v>19</v>
      </c>
      <c r="G270" s="20" t="s">
        <v>36</v>
      </c>
      <c r="H270" s="20" t="s">
        <v>64</v>
      </c>
      <c r="I270" s="20" t="s">
        <v>147</v>
      </c>
      <c r="J270" s="26">
        <v>800</v>
      </c>
      <c r="K270" s="35" t="s">
        <v>22</v>
      </c>
      <c r="L270" s="20"/>
    </row>
    <row r="271" s="6" customFormat="1" ht="37" customHeight="1" spans="1:12">
      <c r="A271" s="20">
        <v>267</v>
      </c>
      <c r="B271" s="20" t="s">
        <v>345</v>
      </c>
      <c r="C271" s="20" t="s">
        <v>366</v>
      </c>
      <c r="D271" s="20" t="s">
        <v>375</v>
      </c>
      <c r="E271" s="20" t="s">
        <v>18</v>
      </c>
      <c r="F271" s="20" t="s">
        <v>19</v>
      </c>
      <c r="G271" s="20" t="s">
        <v>36</v>
      </c>
      <c r="H271" s="20" t="s">
        <v>64</v>
      </c>
      <c r="I271" s="20" t="s">
        <v>147</v>
      </c>
      <c r="J271" s="26">
        <v>800</v>
      </c>
      <c r="K271" s="35" t="s">
        <v>22</v>
      </c>
      <c r="L271" s="20"/>
    </row>
    <row r="272" s="6" customFormat="1" ht="37" customHeight="1" spans="1:12">
      <c r="A272" s="20">
        <v>268</v>
      </c>
      <c r="B272" s="20" t="s">
        <v>345</v>
      </c>
      <c r="C272" s="20" t="s">
        <v>366</v>
      </c>
      <c r="D272" s="20" t="s">
        <v>376</v>
      </c>
      <c r="E272" s="20" t="s">
        <v>18</v>
      </c>
      <c r="F272" s="20" t="s">
        <v>19</v>
      </c>
      <c r="G272" s="20" t="s">
        <v>20</v>
      </c>
      <c r="H272" s="20" t="s">
        <v>64</v>
      </c>
      <c r="I272" s="20" t="s">
        <v>147</v>
      </c>
      <c r="J272" s="26">
        <v>600</v>
      </c>
      <c r="K272" s="35" t="s">
        <v>22</v>
      </c>
      <c r="L272" s="20"/>
    </row>
    <row r="273" s="6" customFormat="1" ht="37" customHeight="1" spans="1:12">
      <c r="A273" s="20">
        <v>269</v>
      </c>
      <c r="B273" s="20" t="s">
        <v>345</v>
      </c>
      <c r="C273" s="20" t="s">
        <v>366</v>
      </c>
      <c r="D273" s="20" t="s">
        <v>377</v>
      </c>
      <c r="E273" s="20" t="s">
        <v>18</v>
      </c>
      <c r="F273" s="20" t="s">
        <v>19</v>
      </c>
      <c r="G273" s="20" t="s">
        <v>36</v>
      </c>
      <c r="H273" s="20" t="s">
        <v>67</v>
      </c>
      <c r="I273" s="20" t="s">
        <v>151</v>
      </c>
      <c r="J273" s="26">
        <v>800</v>
      </c>
      <c r="K273" s="35" t="s">
        <v>22</v>
      </c>
      <c r="L273" s="20"/>
    </row>
    <row r="274" s="6" customFormat="1" ht="37" customHeight="1" spans="1:12">
      <c r="A274" s="20">
        <v>270</v>
      </c>
      <c r="B274" s="20" t="s">
        <v>345</v>
      </c>
      <c r="C274" s="20" t="s">
        <v>366</v>
      </c>
      <c r="D274" s="20" t="s">
        <v>378</v>
      </c>
      <c r="E274" s="20" t="s">
        <v>18</v>
      </c>
      <c r="F274" s="20" t="s">
        <v>19</v>
      </c>
      <c r="G274" s="20" t="s">
        <v>20</v>
      </c>
      <c r="H274" s="20" t="s">
        <v>64</v>
      </c>
      <c r="I274" s="20" t="s">
        <v>143</v>
      </c>
      <c r="J274" s="26">
        <v>600</v>
      </c>
      <c r="K274" s="35" t="s">
        <v>22</v>
      </c>
      <c r="L274" s="20"/>
    </row>
    <row r="275" s="6" customFormat="1" ht="37" customHeight="1" spans="1:12">
      <c r="A275" s="20">
        <v>271</v>
      </c>
      <c r="B275" s="20" t="s">
        <v>345</v>
      </c>
      <c r="C275" s="20" t="s">
        <v>366</v>
      </c>
      <c r="D275" s="20" t="s">
        <v>379</v>
      </c>
      <c r="E275" s="20" t="s">
        <v>18</v>
      </c>
      <c r="F275" s="20" t="s">
        <v>19</v>
      </c>
      <c r="G275" s="20" t="s">
        <v>20</v>
      </c>
      <c r="H275" s="20" t="s">
        <v>64</v>
      </c>
      <c r="I275" s="20" t="s">
        <v>143</v>
      </c>
      <c r="J275" s="26">
        <v>600</v>
      </c>
      <c r="K275" s="35" t="s">
        <v>22</v>
      </c>
      <c r="L275" s="20"/>
    </row>
    <row r="276" s="6" customFormat="1" ht="37" customHeight="1" spans="1:12">
      <c r="A276" s="20">
        <v>272</v>
      </c>
      <c r="B276" s="20" t="s">
        <v>345</v>
      </c>
      <c r="C276" s="20" t="s">
        <v>366</v>
      </c>
      <c r="D276" s="20" t="s">
        <v>380</v>
      </c>
      <c r="E276" s="20" t="s">
        <v>18</v>
      </c>
      <c r="F276" s="20" t="s">
        <v>19</v>
      </c>
      <c r="G276" s="20" t="s">
        <v>20</v>
      </c>
      <c r="H276" s="20" t="s">
        <v>64</v>
      </c>
      <c r="I276" s="20" t="s">
        <v>143</v>
      </c>
      <c r="J276" s="26">
        <v>600</v>
      </c>
      <c r="K276" s="35" t="s">
        <v>22</v>
      </c>
      <c r="L276" s="20"/>
    </row>
    <row r="277" s="6" customFormat="1" ht="37" customHeight="1" spans="1:12">
      <c r="A277" s="20">
        <v>273</v>
      </c>
      <c r="B277" s="20" t="s">
        <v>345</v>
      </c>
      <c r="C277" s="20" t="s">
        <v>366</v>
      </c>
      <c r="D277" s="20" t="s">
        <v>381</v>
      </c>
      <c r="E277" s="20" t="s">
        <v>18</v>
      </c>
      <c r="F277" s="20" t="s">
        <v>19</v>
      </c>
      <c r="G277" s="20" t="s">
        <v>20</v>
      </c>
      <c r="H277" s="20" t="s">
        <v>64</v>
      </c>
      <c r="I277" s="20" t="s">
        <v>143</v>
      </c>
      <c r="J277" s="26">
        <v>600</v>
      </c>
      <c r="K277" s="35" t="s">
        <v>22</v>
      </c>
      <c r="L277" s="20"/>
    </row>
    <row r="278" s="6" customFormat="1" ht="37" customHeight="1" spans="1:12">
      <c r="A278" s="20">
        <v>274</v>
      </c>
      <c r="B278" s="20" t="s">
        <v>345</v>
      </c>
      <c r="C278" s="20" t="s">
        <v>366</v>
      </c>
      <c r="D278" s="20" t="s">
        <v>382</v>
      </c>
      <c r="E278" s="20" t="s">
        <v>18</v>
      </c>
      <c r="F278" s="20" t="s">
        <v>19</v>
      </c>
      <c r="G278" s="20" t="s">
        <v>20</v>
      </c>
      <c r="H278" s="20" t="s">
        <v>64</v>
      </c>
      <c r="I278" s="20" t="s">
        <v>143</v>
      </c>
      <c r="J278" s="26">
        <v>600</v>
      </c>
      <c r="K278" s="35" t="s">
        <v>22</v>
      </c>
      <c r="L278" s="20"/>
    </row>
    <row r="279" s="6" customFormat="1" ht="37" customHeight="1" spans="1:12">
      <c r="A279" s="20">
        <v>275</v>
      </c>
      <c r="B279" s="20" t="s">
        <v>345</v>
      </c>
      <c r="C279" s="20" t="s">
        <v>366</v>
      </c>
      <c r="D279" s="20" t="s">
        <v>383</v>
      </c>
      <c r="E279" s="20" t="s">
        <v>18</v>
      </c>
      <c r="F279" s="20" t="s">
        <v>19</v>
      </c>
      <c r="G279" s="20" t="s">
        <v>20</v>
      </c>
      <c r="H279" s="20" t="s">
        <v>64</v>
      </c>
      <c r="I279" s="20" t="s">
        <v>143</v>
      </c>
      <c r="J279" s="26">
        <v>600</v>
      </c>
      <c r="K279" s="35" t="s">
        <v>22</v>
      </c>
      <c r="L279" s="20"/>
    </row>
    <row r="280" s="6" customFormat="1" ht="37" customHeight="1" spans="1:12">
      <c r="A280" s="20">
        <v>276</v>
      </c>
      <c r="B280" s="20" t="s">
        <v>345</v>
      </c>
      <c r="C280" s="20" t="s">
        <v>366</v>
      </c>
      <c r="D280" s="20" t="s">
        <v>384</v>
      </c>
      <c r="E280" s="20" t="s">
        <v>18</v>
      </c>
      <c r="F280" s="20" t="s">
        <v>19</v>
      </c>
      <c r="G280" s="20" t="s">
        <v>20</v>
      </c>
      <c r="H280" s="20" t="s">
        <v>67</v>
      </c>
      <c r="I280" s="20" t="s">
        <v>151</v>
      </c>
      <c r="J280" s="26">
        <v>600</v>
      </c>
      <c r="K280" s="35" t="s">
        <v>22</v>
      </c>
      <c r="L280" s="20"/>
    </row>
    <row r="281" s="6" customFormat="1" ht="37" customHeight="1" spans="1:12">
      <c r="A281" s="20">
        <v>277</v>
      </c>
      <c r="B281" s="20" t="s">
        <v>345</v>
      </c>
      <c r="C281" s="20" t="s">
        <v>366</v>
      </c>
      <c r="D281" s="20" t="s">
        <v>385</v>
      </c>
      <c r="E281" s="20" t="s">
        <v>18</v>
      </c>
      <c r="F281" s="20" t="s">
        <v>19</v>
      </c>
      <c r="G281" s="20" t="s">
        <v>20</v>
      </c>
      <c r="H281" s="20" t="s">
        <v>64</v>
      </c>
      <c r="I281" s="20" t="s">
        <v>143</v>
      </c>
      <c r="J281" s="26">
        <v>600</v>
      </c>
      <c r="K281" s="35" t="s">
        <v>22</v>
      </c>
      <c r="L281" s="20"/>
    </row>
    <row r="282" s="6" customFormat="1" ht="37" customHeight="1" spans="1:12">
      <c r="A282" s="20">
        <v>278</v>
      </c>
      <c r="B282" s="20" t="s">
        <v>345</v>
      </c>
      <c r="C282" s="20" t="s">
        <v>366</v>
      </c>
      <c r="D282" s="20" t="s">
        <v>386</v>
      </c>
      <c r="E282" s="20" t="s">
        <v>18</v>
      </c>
      <c r="F282" s="20" t="s">
        <v>19</v>
      </c>
      <c r="G282" s="20" t="s">
        <v>20</v>
      </c>
      <c r="H282" s="27">
        <v>45689</v>
      </c>
      <c r="I282" s="20" t="s">
        <v>147</v>
      </c>
      <c r="J282" s="26">
        <v>600</v>
      </c>
      <c r="K282" s="35" t="s">
        <v>22</v>
      </c>
      <c r="L282" s="20"/>
    </row>
    <row r="283" s="6" customFormat="1" ht="37" customHeight="1" spans="1:12">
      <c r="A283" s="20">
        <v>279</v>
      </c>
      <c r="B283" s="20" t="s">
        <v>345</v>
      </c>
      <c r="C283" s="20" t="s">
        <v>366</v>
      </c>
      <c r="D283" s="20" t="s">
        <v>387</v>
      </c>
      <c r="E283" s="20" t="s">
        <v>18</v>
      </c>
      <c r="F283" s="20" t="s">
        <v>19</v>
      </c>
      <c r="G283" s="20" t="s">
        <v>20</v>
      </c>
      <c r="H283" s="20" t="s">
        <v>64</v>
      </c>
      <c r="I283" s="20" t="s">
        <v>143</v>
      </c>
      <c r="J283" s="26">
        <v>600</v>
      </c>
      <c r="K283" s="35" t="s">
        <v>22</v>
      </c>
      <c r="L283" s="20"/>
    </row>
    <row r="284" s="6" customFormat="1" ht="37" customHeight="1" spans="1:12">
      <c r="A284" s="20">
        <v>280</v>
      </c>
      <c r="B284" s="20" t="s">
        <v>345</v>
      </c>
      <c r="C284" s="20" t="s">
        <v>366</v>
      </c>
      <c r="D284" s="20" t="s">
        <v>388</v>
      </c>
      <c r="E284" s="20" t="s">
        <v>18</v>
      </c>
      <c r="F284" s="20" t="s">
        <v>19</v>
      </c>
      <c r="G284" s="20" t="s">
        <v>20</v>
      </c>
      <c r="H284" s="20" t="s">
        <v>64</v>
      </c>
      <c r="I284" s="20" t="s">
        <v>147</v>
      </c>
      <c r="J284" s="26">
        <v>600</v>
      </c>
      <c r="K284" s="35" t="s">
        <v>22</v>
      </c>
      <c r="L284" s="20"/>
    </row>
    <row r="285" s="6" customFormat="1" ht="37" customHeight="1" spans="1:12">
      <c r="A285" s="20">
        <v>281</v>
      </c>
      <c r="B285" s="20" t="s">
        <v>345</v>
      </c>
      <c r="C285" s="20" t="s">
        <v>366</v>
      </c>
      <c r="D285" s="20" t="s">
        <v>389</v>
      </c>
      <c r="E285" s="20" t="s">
        <v>18</v>
      </c>
      <c r="F285" s="20" t="s">
        <v>19</v>
      </c>
      <c r="G285" s="20" t="s">
        <v>20</v>
      </c>
      <c r="H285" s="20" t="s">
        <v>64</v>
      </c>
      <c r="I285" s="20" t="s">
        <v>147</v>
      </c>
      <c r="J285" s="26">
        <v>600</v>
      </c>
      <c r="K285" s="35" t="s">
        <v>22</v>
      </c>
      <c r="L285" s="20"/>
    </row>
    <row r="286" s="6" customFormat="1" ht="37" customHeight="1" spans="1:12">
      <c r="A286" s="20">
        <v>282</v>
      </c>
      <c r="B286" s="20" t="s">
        <v>345</v>
      </c>
      <c r="C286" s="20" t="s">
        <v>366</v>
      </c>
      <c r="D286" s="20" t="s">
        <v>390</v>
      </c>
      <c r="E286" s="20" t="s">
        <v>18</v>
      </c>
      <c r="F286" s="20" t="s">
        <v>19</v>
      </c>
      <c r="G286" s="20" t="s">
        <v>20</v>
      </c>
      <c r="H286" s="20" t="s">
        <v>64</v>
      </c>
      <c r="I286" s="20" t="s">
        <v>143</v>
      </c>
      <c r="J286" s="26">
        <v>600</v>
      </c>
      <c r="K286" s="35" t="s">
        <v>22</v>
      </c>
      <c r="L286" s="20"/>
    </row>
    <row r="287" s="6" customFormat="1" ht="37" customHeight="1" spans="1:12">
      <c r="A287" s="20">
        <v>283</v>
      </c>
      <c r="B287" s="20" t="s">
        <v>345</v>
      </c>
      <c r="C287" s="20" t="s">
        <v>366</v>
      </c>
      <c r="D287" s="20" t="s">
        <v>391</v>
      </c>
      <c r="E287" s="20" t="s">
        <v>18</v>
      </c>
      <c r="F287" s="20" t="s">
        <v>19</v>
      </c>
      <c r="G287" s="20" t="s">
        <v>20</v>
      </c>
      <c r="H287" s="20" t="s">
        <v>64</v>
      </c>
      <c r="I287" s="20" t="s">
        <v>143</v>
      </c>
      <c r="J287" s="26">
        <v>600</v>
      </c>
      <c r="K287" s="35" t="s">
        <v>22</v>
      </c>
      <c r="L287" s="20"/>
    </row>
    <row r="288" s="6" customFormat="1" ht="37" customHeight="1" spans="1:12">
      <c r="A288" s="20">
        <v>284</v>
      </c>
      <c r="B288" s="20" t="s">
        <v>345</v>
      </c>
      <c r="C288" s="20" t="s">
        <v>366</v>
      </c>
      <c r="D288" s="20" t="s">
        <v>392</v>
      </c>
      <c r="E288" s="20" t="s">
        <v>18</v>
      </c>
      <c r="F288" s="20" t="s">
        <v>19</v>
      </c>
      <c r="G288" s="20" t="s">
        <v>20</v>
      </c>
      <c r="H288" s="20" t="s">
        <v>64</v>
      </c>
      <c r="I288" s="20" t="s">
        <v>143</v>
      </c>
      <c r="J288" s="26">
        <v>600</v>
      </c>
      <c r="K288" s="35" t="s">
        <v>22</v>
      </c>
      <c r="L288" s="20"/>
    </row>
    <row r="289" s="6" customFormat="1" ht="37" customHeight="1" spans="1:12">
      <c r="A289" s="20">
        <v>285</v>
      </c>
      <c r="B289" s="20" t="s">
        <v>345</v>
      </c>
      <c r="C289" s="20" t="s">
        <v>366</v>
      </c>
      <c r="D289" s="20" t="s">
        <v>393</v>
      </c>
      <c r="E289" s="20" t="s">
        <v>18</v>
      </c>
      <c r="F289" s="20" t="s">
        <v>19</v>
      </c>
      <c r="G289" s="20" t="s">
        <v>85</v>
      </c>
      <c r="H289" s="20" t="s">
        <v>64</v>
      </c>
      <c r="I289" s="20" t="s">
        <v>143</v>
      </c>
      <c r="J289" s="26">
        <v>800</v>
      </c>
      <c r="K289" s="35" t="s">
        <v>22</v>
      </c>
      <c r="L289" s="20"/>
    </row>
    <row r="290" s="6" customFormat="1" ht="37" customHeight="1" spans="1:12">
      <c r="A290" s="20">
        <v>286</v>
      </c>
      <c r="B290" s="20" t="s">
        <v>345</v>
      </c>
      <c r="C290" s="20" t="s">
        <v>366</v>
      </c>
      <c r="D290" s="20" t="s">
        <v>394</v>
      </c>
      <c r="E290" s="20" t="s">
        <v>18</v>
      </c>
      <c r="F290" s="20" t="s">
        <v>19</v>
      </c>
      <c r="G290" s="20" t="s">
        <v>20</v>
      </c>
      <c r="H290" s="20" t="s">
        <v>64</v>
      </c>
      <c r="I290" s="20" t="s">
        <v>143</v>
      </c>
      <c r="J290" s="26">
        <v>600</v>
      </c>
      <c r="K290" s="35" t="s">
        <v>22</v>
      </c>
      <c r="L290" s="20"/>
    </row>
    <row r="291" s="6" customFormat="1" ht="37" customHeight="1" spans="1:12">
      <c r="A291" s="20">
        <v>287</v>
      </c>
      <c r="B291" s="20" t="s">
        <v>345</v>
      </c>
      <c r="C291" s="20" t="s">
        <v>366</v>
      </c>
      <c r="D291" s="20" t="s">
        <v>395</v>
      </c>
      <c r="E291" s="20" t="s">
        <v>18</v>
      </c>
      <c r="F291" s="20" t="s">
        <v>19</v>
      </c>
      <c r="G291" s="20" t="s">
        <v>20</v>
      </c>
      <c r="H291" s="20" t="s">
        <v>64</v>
      </c>
      <c r="I291" s="20" t="s">
        <v>143</v>
      </c>
      <c r="J291" s="26">
        <v>600</v>
      </c>
      <c r="K291" s="35" t="s">
        <v>22</v>
      </c>
      <c r="L291" s="20"/>
    </row>
    <row r="292" s="6" customFormat="1" ht="37" customHeight="1" spans="1:12">
      <c r="A292" s="20">
        <v>288</v>
      </c>
      <c r="B292" s="20" t="s">
        <v>345</v>
      </c>
      <c r="C292" s="20" t="s">
        <v>366</v>
      </c>
      <c r="D292" s="20" t="s">
        <v>396</v>
      </c>
      <c r="E292" s="20" t="s">
        <v>18</v>
      </c>
      <c r="F292" s="20" t="s">
        <v>19</v>
      </c>
      <c r="G292" s="20" t="s">
        <v>20</v>
      </c>
      <c r="H292" s="20" t="s">
        <v>64</v>
      </c>
      <c r="I292" s="20" t="s">
        <v>143</v>
      </c>
      <c r="J292" s="26">
        <v>600</v>
      </c>
      <c r="K292" s="35" t="s">
        <v>22</v>
      </c>
      <c r="L292" s="20"/>
    </row>
    <row r="293" s="6" customFormat="1" ht="37" customHeight="1" spans="1:12">
      <c r="A293" s="20">
        <v>289</v>
      </c>
      <c r="B293" s="20" t="s">
        <v>345</v>
      </c>
      <c r="C293" s="20" t="s">
        <v>366</v>
      </c>
      <c r="D293" s="20" t="s">
        <v>397</v>
      </c>
      <c r="E293" s="20" t="s">
        <v>18</v>
      </c>
      <c r="F293" s="20" t="s">
        <v>19</v>
      </c>
      <c r="G293" s="20" t="s">
        <v>20</v>
      </c>
      <c r="H293" s="20" t="s">
        <v>64</v>
      </c>
      <c r="I293" s="20" t="s">
        <v>143</v>
      </c>
      <c r="J293" s="26">
        <v>600</v>
      </c>
      <c r="K293" s="35" t="s">
        <v>22</v>
      </c>
      <c r="L293" s="20"/>
    </row>
    <row r="294" s="6" customFormat="1" ht="37" customHeight="1" spans="1:12">
      <c r="A294" s="20">
        <v>290</v>
      </c>
      <c r="B294" s="20" t="s">
        <v>345</v>
      </c>
      <c r="C294" s="20" t="s">
        <v>366</v>
      </c>
      <c r="D294" s="20" t="s">
        <v>398</v>
      </c>
      <c r="E294" s="20" t="s">
        <v>18</v>
      </c>
      <c r="F294" s="20" t="s">
        <v>19</v>
      </c>
      <c r="G294" s="20" t="s">
        <v>20</v>
      </c>
      <c r="H294" s="20" t="s">
        <v>64</v>
      </c>
      <c r="I294" s="20" t="s">
        <v>143</v>
      </c>
      <c r="J294" s="26">
        <v>600</v>
      </c>
      <c r="K294" s="35" t="s">
        <v>22</v>
      </c>
      <c r="L294" s="20"/>
    </row>
    <row r="295" s="6" customFormat="1" ht="37" customHeight="1" spans="1:12">
      <c r="A295" s="20">
        <v>291</v>
      </c>
      <c r="B295" s="20" t="s">
        <v>345</v>
      </c>
      <c r="C295" s="20" t="s">
        <v>366</v>
      </c>
      <c r="D295" s="20" t="s">
        <v>399</v>
      </c>
      <c r="E295" s="20" t="s">
        <v>18</v>
      </c>
      <c r="F295" s="20" t="s">
        <v>19</v>
      </c>
      <c r="G295" s="20" t="s">
        <v>20</v>
      </c>
      <c r="H295" s="20" t="s">
        <v>64</v>
      </c>
      <c r="I295" s="20" t="s">
        <v>143</v>
      </c>
      <c r="J295" s="26">
        <v>600</v>
      </c>
      <c r="K295" s="35" t="s">
        <v>22</v>
      </c>
      <c r="L295" s="20"/>
    </row>
    <row r="296" s="6" customFormat="1" ht="37" customHeight="1" spans="1:12">
      <c r="A296" s="20">
        <v>292</v>
      </c>
      <c r="B296" s="20" t="s">
        <v>345</v>
      </c>
      <c r="C296" s="20" t="s">
        <v>366</v>
      </c>
      <c r="D296" s="20" t="s">
        <v>400</v>
      </c>
      <c r="E296" s="20" t="s">
        <v>18</v>
      </c>
      <c r="F296" s="20" t="s">
        <v>19</v>
      </c>
      <c r="G296" s="20" t="s">
        <v>20</v>
      </c>
      <c r="H296" s="20" t="s">
        <v>64</v>
      </c>
      <c r="I296" s="20" t="s">
        <v>143</v>
      </c>
      <c r="J296" s="26">
        <v>600</v>
      </c>
      <c r="K296" s="35" t="s">
        <v>22</v>
      </c>
      <c r="L296" s="20"/>
    </row>
    <row r="297" s="6" customFormat="1" ht="37" customHeight="1" spans="1:12">
      <c r="A297" s="20">
        <v>293</v>
      </c>
      <c r="B297" s="20" t="s">
        <v>345</v>
      </c>
      <c r="C297" s="20" t="s">
        <v>366</v>
      </c>
      <c r="D297" s="20" t="s">
        <v>401</v>
      </c>
      <c r="E297" s="20" t="s">
        <v>18</v>
      </c>
      <c r="F297" s="20" t="s">
        <v>19</v>
      </c>
      <c r="G297" s="20" t="s">
        <v>20</v>
      </c>
      <c r="H297" s="27">
        <v>45689</v>
      </c>
      <c r="I297" s="20" t="s">
        <v>147</v>
      </c>
      <c r="J297" s="26">
        <v>600</v>
      </c>
      <c r="K297" s="35" t="s">
        <v>22</v>
      </c>
      <c r="L297" s="20"/>
    </row>
    <row r="298" s="6" customFormat="1" ht="37" customHeight="1" spans="1:12">
      <c r="A298" s="20">
        <v>294</v>
      </c>
      <c r="B298" s="20" t="s">
        <v>345</v>
      </c>
      <c r="C298" s="20" t="s">
        <v>366</v>
      </c>
      <c r="D298" s="20" t="s">
        <v>402</v>
      </c>
      <c r="E298" s="20" t="s">
        <v>18</v>
      </c>
      <c r="F298" s="20" t="s">
        <v>19</v>
      </c>
      <c r="G298" s="20" t="s">
        <v>20</v>
      </c>
      <c r="H298" s="27">
        <v>45689</v>
      </c>
      <c r="I298" s="20" t="s">
        <v>147</v>
      </c>
      <c r="J298" s="26">
        <v>600</v>
      </c>
      <c r="K298" s="35" t="s">
        <v>22</v>
      </c>
      <c r="L298" s="20"/>
    </row>
    <row r="299" s="6" customFormat="1" ht="37" customHeight="1" spans="1:12">
      <c r="A299" s="20">
        <v>295</v>
      </c>
      <c r="B299" s="20" t="s">
        <v>345</v>
      </c>
      <c r="C299" s="20" t="s">
        <v>366</v>
      </c>
      <c r="D299" s="20" t="s">
        <v>403</v>
      </c>
      <c r="E299" s="20" t="s">
        <v>18</v>
      </c>
      <c r="F299" s="20" t="s">
        <v>19</v>
      </c>
      <c r="G299" s="20" t="s">
        <v>20</v>
      </c>
      <c r="H299" s="20" t="s">
        <v>64</v>
      </c>
      <c r="I299" s="20" t="s">
        <v>143</v>
      </c>
      <c r="J299" s="26">
        <v>600</v>
      </c>
      <c r="K299" s="35" t="s">
        <v>22</v>
      </c>
      <c r="L299" s="20"/>
    </row>
    <row r="300" s="6" customFormat="1" ht="37" customHeight="1" spans="1:12">
      <c r="A300" s="20">
        <v>296</v>
      </c>
      <c r="B300" s="20" t="s">
        <v>345</v>
      </c>
      <c r="C300" s="20" t="s">
        <v>366</v>
      </c>
      <c r="D300" s="20" t="s">
        <v>404</v>
      </c>
      <c r="E300" s="20" t="s">
        <v>18</v>
      </c>
      <c r="F300" s="20" t="s">
        <v>19</v>
      </c>
      <c r="G300" s="20" t="s">
        <v>36</v>
      </c>
      <c r="H300" s="20" t="s">
        <v>64</v>
      </c>
      <c r="I300" s="20" t="s">
        <v>143</v>
      </c>
      <c r="J300" s="26">
        <v>800</v>
      </c>
      <c r="K300" s="35" t="s">
        <v>22</v>
      </c>
      <c r="L300" s="20"/>
    </row>
    <row r="301" s="6" customFormat="1" ht="37" customHeight="1" spans="1:12">
      <c r="A301" s="20">
        <v>297</v>
      </c>
      <c r="B301" s="20" t="s">
        <v>345</v>
      </c>
      <c r="C301" s="20" t="s">
        <v>366</v>
      </c>
      <c r="D301" s="20" t="s">
        <v>405</v>
      </c>
      <c r="E301" s="20" t="s">
        <v>18</v>
      </c>
      <c r="F301" s="20" t="s">
        <v>19</v>
      </c>
      <c r="G301" s="20" t="s">
        <v>20</v>
      </c>
      <c r="H301" s="20" t="s">
        <v>64</v>
      </c>
      <c r="I301" s="20" t="s">
        <v>143</v>
      </c>
      <c r="J301" s="26">
        <v>600</v>
      </c>
      <c r="K301" s="35" t="s">
        <v>22</v>
      </c>
      <c r="L301" s="20"/>
    </row>
    <row r="302" s="6" customFormat="1" ht="37" customHeight="1" spans="1:12">
      <c r="A302" s="20">
        <v>298</v>
      </c>
      <c r="B302" s="20" t="s">
        <v>345</v>
      </c>
      <c r="C302" s="20" t="s">
        <v>366</v>
      </c>
      <c r="D302" s="20" t="s">
        <v>406</v>
      </c>
      <c r="E302" s="20" t="s">
        <v>18</v>
      </c>
      <c r="F302" s="20" t="s">
        <v>19</v>
      </c>
      <c r="G302" s="20" t="s">
        <v>20</v>
      </c>
      <c r="H302" s="20" t="s">
        <v>173</v>
      </c>
      <c r="I302" s="20" t="s">
        <v>147</v>
      </c>
      <c r="J302" s="26">
        <v>600</v>
      </c>
      <c r="K302" s="35" t="s">
        <v>22</v>
      </c>
      <c r="L302" s="20"/>
    </row>
    <row r="303" s="6" customFormat="1" ht="37" customHeight="1" spans="1:12">
      <c r="A303" s="20">
        <v>299</v>
      </c>
      <c r="B303" s="20" t="s">
        <v>345</v>
      </c>
      <c r="C303" s="20" t="s">
        <v>366</v>
      </c>
      <c r="D303" s="20" t="s">
        <v>407</v>
      </c>
      <c r="E303" s="20" t="s">
        <v>18</v>
      </c>
      <c r="F303" s="20" t="s">
        <v>19</v>
      </c>
      <c r="G303" s="20" t="s">
        <v>20</v>
      </c>
      <c r="H303" s="20" t="s">
        <v>173</v>
      </c>
      <c r="I303" s="20" t="s">
        <v>147</v>
      </c>
      <c r="J303" s="26">
        <v>600</v>
      </c>
      <c r="K303" s="35" t="s">
        <v>22</v>
      </c>
      <c r="L303" s="20"/>
    </row>
    <row r="304" s="6" customFormat="1" ht="37" customHeight="1" spans="1:12">
      <c r="A304" s="20">
        <v>300</v>
      </c>
      <c r="B304" s="20" t="s">
        <v>345</v>
      </c>
      <c r="C304" s="20" t="s">
        <v>366</v>
      </c>
      <c r="D304" s="20" t="s">
        <v>408</v>
      </c>
      <c r="E304" s="20" t="s">
        <v>18</v>
      </c>
      <c r="F304" s="20" t="s">
        <v>19</v>
      </c>
      <c r="G304" s="20" t="s">
        <v>20</v>
      </c>
      <c r="H304" s="20" t="s">
        <v>64</v>
      </c>
      <c r="I304" s="20" t="s">
        <v>143</v>
      </c>
      <c r="J304" s="26">
        <v>600</v>
      </c>
      <c r="K304" s="35" t="s">
        <v>22</v>
      </c>
      <c r="L304" s="20"/>
    </row>
    <row r="305" s="6" customFormat="1" ht="37" customHeight="1" spans="1:12">
      <c r="A305" s="20">
        <v>301</v>
      </c>
      <c r="B305" s="20" t="s">
        <v>345</v>
      </c>
      <c r="C305" s="20" t="s">
        <v>366</v>
      </c>
      <c r="D305" s="20" t="s">
        <v>409</v>
      </c>
      <c r="E305" s="20" t="s">
        <v>18</v>
      </c>
      <c r="F305" s="20" t="s">
        <v>19</v>
      </c>
      <c r="G305" s="20" t="s">
        <v>20</v>
      </c>
      <c r="H305" s="20" t="s">
        <v>173</v>
      </c>
      <c r="I305" s="20" t="s">
        <v>147</v>
      </c>
      <c r="J305" s="26">
        <v>600</v>
      </c>
      <c r="K305" s="35" t="s">
        <v>22</v>
      </c>
      <c r="L305" s="20"/>
    </row>
    <row r="306" s="6" customFormat="1" ht="37" customHeight="1" spans="1:12">
      <c r="A306" s="20">
        <v>302</v>
      </c>
      <c r="B306" s="20" t="s">
        <v>345</v>
      </c>
      <c r="C306" s="20" t="s">
        <v>366</v>
      </c>
      <c r="D306" s="20" t="s">
        <v>410</v>
      </c>
      <c r="E306" s="20" t="s">
        <v>18</v>
      </c>
      <c r="F306" s="20" t="s">
        <v>19</v>
      </c>
      <c r="G306" s="20" t="s">
        <v>36</v>
      </c>
      <c r="H306" s="20" t="s">
        <v>64</v>
      </c>
      <c r="I306" s="20" t="s">
        <v>143</v>
      </c>
      <c r="J306" s="26">
        <v>800</v>
      </c>
      <c r="K306" s="35" t="s">
        <v>22</v>
      </c>
      <c r="L306" s="20"/>
    </row>
    <row r="307" s="6" customFormat="1" ht="37" customHeight="1" spans="1:12">
      <c r="A307" s="20">
        <v>303</v>
      </c>
      <c r="B307" s="20" t="s">
        <v>345</v>
      </c>
      <c r="C307" s="20" t="s">
        <v>366</v>
      </c>
      <c r="D307" s="20" t="s">
        <v>411</v>
      </c>
      <c r="E307" s="20" t="s">
        <v>18</v>
      </c>
      <c r="F307" s="20" t="s">
        <v>19</v>
      </c>
      <c r="G307" s="20" t="s">
        <v>20</v>
      </c>
      <c r="H307" s="20" t="s">
        <v>173</v>
      </c>
      <c r="I307" s="20" t="s">
        <v>147</v>
      </c>
      <c r="J307" s="26">
        <v>600</v>
      </c>
      <c r="K307" s="35" t="s">
        <v>22</v>
      </c>
      <c r="L307" s="20"/>
    </row>
    <row r="308" s="6" customFormat="1" ht="37" customHeight="1" spans="1:12">
      <c r="A308" s="20">
        <v>304</v>
      </c>
      <c r="B308" s="20" t="s">
        <v>345</v>
      </c>
      <c r="C308" s="20" t="s">
        <v>366</v>
      </c>
      <c r="D308" s="20" t="s">
        <v>412</v>
      </c>
      <c r="E308" s="20" t="s">
        <v>18</v>
      </c>
      <c r="F308" s="20" t="s">
        <v>19</v>
      </c>
      <c r="G308" s="20" t="s">
        <v>20</v>
      </c>
      <c r="H308" s="20" t="s">
        <v>64</v>
      </c>
      <c r="I308" s="20" t="s">
        <v>147</v>
      </c>
      <c r="J308" s="26">
        <v>600</v>
      </c>
      <c r="K308" s="35" t="s">
        <v>22</v>
      </c>
      <c r="L308" s="20"/>
    </row>
    <row r="309" s="6" customFormat="1" ht="37" customHeight="1" spans="1:12">
      <c r="A309" s="20">
        <v>305</v>
      </c>
      <c r="B309" s="46" t="s">
        <v>345</v>
      </c>
      <c r="C309" s="46" t="s">
        <v>366</v>
      </c>
      <c r="D309" s="46" t="s">
        <v>413</v>
      </c>
      <c r="E309" s="46" t="s">
        <v>18</v>
      </c>
      <c r="F309" s="46" t="s">
        <v>19</v>
      </c>
      <c r="G309" s="46" t="s">
        <v>36</v>
      </c>
      <c r="H309" s="27">
        <v>45748</v>
      </c>
      <c r="I309" s="46" t="s">
        <v>141</v>
      </c>
      <c r="J309" s="26">
        <v>800</v>
      </c>
      <c r="K309" s="35" t="s">
        <v>22</v>
      </c>
      <c r="L309" s="20"/>
    </row>
    <row r="310" s="6" customFormat="1" ht="37" customHeight="1" spans="1:12">
      <c r="A310" s="20">
        <v>306</v>
      </c>
      <c r="B310" s="46" t="s">
        <v>345</v>
      </c>
      <c r="C310" s="46" t="s">
        <v>366</v>
      </c>
      <c r="D310" s="46" t="s">
        <v>414</v>
      </c>
      <c r="E310" s="46" t="s">
        <v>18</v>
      </c>
      <c r="F310" s="46" t="s">
        <v>19</v>
      </c>
      <c r="G310" s="46" t="s">
        <v>20</v>
      </c>
      <c r="H310" s="27">
        <v>45689</v>
      </c>
      <c r="I310" s="46" t="s">
        <v>147</v>
      </c>
      <c r="J310" s="26">
        <f>IF(F310="是",VLOOKUP(G310,[29]Sheet2!A:C,3,FALSE),VLOOKUP(G310,[29]Sheet2!A:B,2,FALSE))</f>
        <v>600</v>
      </c>
      <c r="K310" s="35" t="s">
        <v>22</v>
      </c>
      <c r="L310" s="20"/>
    </row>
    <row r="311" s="6" customFormat="1" ht="37" customHeight="1" spans="1:12">
      <c r="A311" s="20">
        <v>307</v>
      </c>
      <c r="B311" s="20" t="s">
        <v>345</v>
      </c>
      <c r="C311" s="20" t="s">
        <v>415</v>
      </c>
      <c r="D311" s="20" t="s">
        <v>416</v>
      </c>
      <c r="E311" s="20" t="s">
        <v>18</v>
      </c>
      <c r="F311" s="20" t="s">
        <v>19</v>
      </c>
      <c r="G311" s="20" t="s">
        <v>20</v>
      </c>
      <c r="H311" s="20" t="s">
        <v>64</v>
      </c>
      <c r="I311" s="20" t="s">
        <v>143</v>
      </c>
      <c r="J311" s="26">
        <v>600</v>
      </c>
      <c r="K311" s="35" t="s">
        <v>22</v>
      </c>
      <c r="L311" s="20"/>
    </row>
    <row r="312" s="6" customFormat="1" ht="37" customHeight="1" spans="1:12">
      <c r="A312" s="20">
        <v>308</v>
      </c>
      <c r="B312" s="20" t="s">
        <v>345</v>
      </c>
      <c r="C312" s="20" t="s">
        <v>415</v>
      </c>
      <c r="D312" s="20" t="s">
        <v>417</v>
      </c>
      <c r="E312" s="26" t="s">
        <v>18</v>
      </c>
      <c r="F312" s="20" t="s">
        <v>19</v>
      </c>
      <c r="G312" s="20" t="s">
        <v>85</v>
      </c>
      <c r="H312" s="26" t="s">
        <v>29</v>
      </c>
      <c r="I312" s="36" t="s">
        <v>141</v>
      </c>
      <c r="J312" s="26">
        <v>800</v>
      </c>
      <c r="K312" s="35" t="s">
        <v>22</v>
      </c>
      <c r="L312" s="20"/>
    </row>
    <row r="313" s="6" customFormat="1" ht="37" customHeight="1" spans="1:12">
      <c r="A313" s="20">
        <v>309</v>
      </c>
      <c r="B313" s="20" t="s">
        <v>345</v>
      </c>
      <c r="C313" s="20" t="s">
        <v>415</v>
      </c>
      <c r="D313" s="20" t="s">
        <v>418</v>
      </c>
      <c r="E313" s="26" t="s">
        <v>18</v>
      </c>
      <c r="F313" s="20" t="s">
        <v>19</v>
      </c>
      <c r="G313" s="20" t="s">
        <v>85</v>
      </c>
      <c r="H313" s="26" t="s">
        <v>64</v>
      </c>
      <c r="I313" s="36" t="s">
        <v>143</v>
      </c>
      <c r="J313" s="26">
        <v>800</v>
      </c>
      <c r="K313" s="35" t="s">
        <v>22</v>
      </c>
      <c r="L313" s="20"/>
    </row>
    <row r="314" s="6" customFormat="1" ht="37" customHeight="1" spans="1:12">
      <c r="A314" s="20">
        <v>310</v>
      </c>
      <c r="B314" s="20" t="s">
        <v>345</v>
      </c>
      <c r="C314" s="20" t="s">
        <v>415</v>
      </c>
      <c r="D314" s="20" t="s">
        <v>419</v>
      </c>
      <c r="E314" s="26" t="s">
        <v>18</v>
      </c>
      <c r="F314" s="20" t="s">
        <v>19</v>
      </c>
      <c r="G314" s="20" t="s">
        <v>20</v>
      </c>
      <c r="H314" s="26" t="s">
        <v>64</v>
      </c>
      <c r="I314" s="36" t="s">
        <v>143</v>
      </c>
      <c r="J314" s="26">
        <v>600</v>
      </c>
      <c r="K314" s="35" t="s">
        <v>22</v>
      </c>
      <c r="L314" s="20"/>
    </row>
    <row r="315" s="6" customFormat="1" ht="37" customHeight="1" spans="1:12">
      <c r="A315" s="20">
        <v>311</v>
      </c>
      <c r="B315" s="20" t="s">
        <v>345</v>
      </c>
      <c r="C315" s="20" t="s">
        <v>415</v>
      </c>
      <c r="D315" s="20" t="s">
        <v>420</v>
      </c>
      <c r="E315" s="26" t="s">
        <v>18</v>
      </c>
      <c r="F315" s="20" t="s">
        <v>19</v>
      </c>
      <c r="G315" s="20" t="s">
        <v>20</v>
      </c>
      <c r="H315" s="26" t="s">
        <v>64</v>
      </c>
      <c r="I315" s="31" t="s">
        <v>143</v>
      </c>
      <c r="J315" s="26">
        <v>600</v>
      </c>
      <c r="K315" s="35" t="s">
        <v>22</v>
      </c>
      <c r="L315" s="20"/>
    </row>
    <row r="316" s="6" customFormat="1" ht="37" customHeight="1" spans="1:12">
      <c r="A316" s="20">
        <v>312</v>
      </c>
      <c r="B316" s="20" t="s">
        <v>345</v>
      </c>
      <c r="C316" s="20" t="s">
        <v>415</v>
      </c>
      <c r="D316" s="20" t="s">
        <v>421</v>
      </c>
      <c r="E316" s="26" t="s">
        <v>18</v>
      </c>
      <c r="F316" s="20" t="s">
        <v>19</v>
      </c>
      <c r="G316" s="20" t="s">
        <v>20</v>
      </c>
      <c r="H316" s="26" t="s">
        <v>64</v>
      </c>
      <c r="I316" s="31" t="s">
        <v>143</v>
      </c>
      <c r="J316" s="26">
        <v>600</v>
      </c>
      <c r="K316" s="35" t="s">
        <v>22</v>
      </c>
      <c r="L316" s="20"/>
    </row>
    <row r="317" s="6" customFormat="1" ht="37" customHeight="1" spans="1:12">
      <c r="A317" s="20">
        <v>313</v>
      </c>
      <c r="B317" s="20" t="s">
        <v>345</v>
      </c>
      <c r="C317" s="20" t="s">
        <v>415</v>
      </c>
      <c r="D317" s="20" t="s">
        <v>422</v>
      </c>
      <c r="E317" s="26" t="s">
        <v>18</v>
      </c>
      <c r="F317" s="20" t="s">
        <v>19</v>
      </c>
      <c r="G317" s="20" t="s">
        <v>20</v>
      </c>
      <c r="H317" s="26" t="s">
        <v>64</v>
      </c>
      <c r="I317" s="31" t="s">
        <v>143</v>
      </c>
      <c r="J317" s="26">
        <v>600</v>
      </c>
      <c r="K317" s="35" t="s">
        <v>22</v>
      </c>
      <c r="L317" s="20"/>
    </row>
    <row r="318" s="6" customFormat="1" ht="37" customHeight="1" spans="1:12">
      <c r="A318" s="20">
        <v>314</v>
      </c>
      <c r="B318" s="20" t="s">
        <v>345</v>
      </c>
      <c r="C318" s="20" t="s">
        <v>415</v>
      </c>
      <c r="D318" s="20" t="s">
        <v>423</v>
      </c>
      <c r="E318" s="26" t="s">
        <v>18</v>
      </c>
      <c r="F318" s="20" t="s">
        <v>19</v>
      </c>
      <c r="G318" s="20" t="s">
        <v>20</v>
      </c>
      <c r="H318" s="26" t="s">
        <v>64</v>
      </c>
      <c r="I318" s="31" t="s">
        <v>143</v>
      </c>
      <c r="J318" s="26">
        <v>600</v>
      </c>
      <c r="K318" s="35" t="s">
        <v>22</v>
      </c>
      <c r="L318" s="20"/>
    </row>
    <row r="319" s="6" customFormat="1" ht="37" customHeight="1" spans="1:12">
      <c r="A319" s="20">
        <v>315</v>
      </c>
      <c r="B319" s="20" t="s">
        <v>345</v>
      </c>
      <c r="C319" s="20" t="s">
        <v>415</v>
      </c>
      <c r="D319" s="20" t="s">
        <v>424</v>
      </c>
      <c r="E319" s="26" t="s">
        <v>18</v>
      </c>
      <c r="F319" s="20" t="s">
        <v>19</v>
      </c>
      <c r="G319" s="20" t="s">
        <v>20</v>
      </c>
      <c r="H319" s="26" t="s">
        <v>64</v>
      </c>
      <c r="I319" s="31" t="s">
        <v>143</v>
      </c>
      <c r="J319" s="26">
        <v>600</v>
      </c>
      <c r="K319" s="35" t="s">
        <v>22</v>
      </c>
      <c r="L319" s="20"/>
    </row>
    <row r="320" s="6" customFormat="1" ht="37" customHeight="1" spans="1:12">
      <c r="A320" s="20">
        <v>316</v>
      </c>
      <c r="B320" s="20" t="s">
        <v>345</v>
      </c>
      <c r="C320" s="20" t="s">
        <v>415</v>
      </c>
      <c r="D320" s="20" t="s">
        <v>425</v>
      </c>
      <c r="E320" s="26" t="s">
        <v>18</v>
      </c>
      <c r="F320" s="20" t="s">
        <v>19</v>
      </c>
      <c r="G320" s="20" t="s">
        <v>20</v>
      </c>
      <c r="H320" s="26" t="s">
        <v>64</v>
      </c>
      <c r="I320" s="31" t="s">
        <v>143</v>
      </c>
      <c r="J320" s="26">
        <v>600</v>
      </c>
      <c r="K320" s="35" t="s">
        <v>22</v>
      </c>
      <c r="L320" s="20"/>
    </row>
    <row r="321" s="6" customFormat="1" ht="37" customHeight="1" spans="1:12">
      <c r="A321" s="20">
        <v>317</v>
      </c>
      <c r="B321" s="20" t="s">
        <v>345</v>
      </c>
      <c r="C321" s="20" t="s">
        <v>426</v>
      </c>
      <c r="D321" s="20" t="s">
        <v>427</v>
      </c>
      <c r="E321" s="20" t="s">
        <v>18</v>
      </c>
      <c r="F321" s="20" t="s">
        <v>19</v>
      </c>
      <c r="G321" s="20" t="s">
        <v>159</v>
      </c>
      <c r="H321" s="26" t="s">
        <v>64</v>
      </c>
      <c r="I321" s="31" t="s">
        <v>143</v>
      </c>
      <c r="J321" s="26">
        <v>800</v>
      </c>
      <c r="K321" s="35" t="s">
        <v>22</v>
      </c>
      <c r="L321" s="20"/>
    </row>
    <row r="322" s="6" customFormat="1" ht="37" customHeight="1" spans="1:12">
      <c r="A322" s="20">
        <v>318</v>
      </c>
      <c r="B322" s="20" t="s">
        <v>345</v>
      </c>
      <c r="C322" s="20" t="s">
        <v>426</v>
      </c>
      <c r="D322" s="20" t="s">
        <v>428</v>
      </c>
      <c r="E322" s="20" t="s">
        <v>18</v>
      </c>
      <c r="F322" s="20" t="s">
        <v>19</v>
      </c>
      <c r="G322" s="20" t="s">
        <v>20</v>
      </c>
      <c r="H322" s="26" t="s">
        <v>64</v>
      </c>
      <c r="I322" s="31" t="s">
        <v>143</v>
      </c>
      <c r="J322" s="26">
        <v>600</v>
      </c>
      <c r="K322" s="35" t="s">
        <v>22</v>
      </c>
      <c r="L322" s="20"/>
    </row>
    <row r="323" s="6" customFormat="1" ht="37" customHeight="1" spans="1:12">
      <c r="A323" s="20">
        <v>319</v>
      </c>
      <c r="B323" s="20" t="s">
        <v>345</v>
      </c>
      <c r="C323" s="20" t="s">
        <v>426</v>
      </c>
      <c r="D323" s="20" t="s">
        <v>429</v>
      </c>
      <c r="E323" s="20" t="s">
        <v>18</v>
      </c>
      <c r="F323" s="20" t="s">
        <v>19</v>
      </c>
      <c r="G323" s="20" t="s">
        <v>78</v>
      </c>
      <c r="H323" s="26" t="s">
        <v>64</v>
      </c>
      <c r="I323" s="31" t="s">
        <v>143</v>
      </c>
      <c r="J323" s="26">
        <v>800</v>
      </c>
      <c r="K323" s="35" t="s">
        <v>22</v>
      </c>
      <c r="L323" s="20"/>
    </row>
    <row r="324" s="6" customFormat="1" ht="37" customHeight="1" spans="1:12">
      <c r="A324" s="20">
        <v>320</v>
      </c>
      <c r="B324" s="20" t="s">
        <v>345</v>
      </c>
      <c r="C324" s="20" t="s">
        <v>426</v>
      </c>
      <c r="D324" s="20" t="s">
        <v>430</v>
      </c>
      <c r="E324" s="20" t="s">
        <v>18</v>
      </c>
      <c r="F324" s="20" t="s">
        <v>19</v>
      </c>
      <c r="G324" s="20" t="s">
        <v>20</v>
      </c>
      <c r="H324" s="26" t="s">
        <v>64</v>
      </c>
      <c r="I324" s="31" t="s">
        <v>143</v>
      </c>
      <c r="J324" s="26">
        <v>600</v>
      </c>
      <c r="K324" s="35" t="s">
        <v>22</v>
      </c>
      <c r="L324" s="20"/>
    </row>
    <row r="325" s="6" customFormat="1" ht="37" customHeight="1" spans="1:12">
      <c r="A325" s="20">
        <v>321</v>
      </c>
      <c r="B325" s="20" t="s">
        <v>345</v>
      </c>
      <c r="C325" s="20" t="s">
        <v>426</v>
      </c>
      <c r="D325" s="20" t="s">
        <v>431</v>
      </c>
      <c r="E325" s="20" t="s">
        <v>18</v>
      </c>
      <c r="F325" s="20" t="s">
        <v>19</v>
      </c>
      <c r="G325" s="20" t="s">
        <v>20</v>
      </c>
      <c r="H325" s="26" t="s">
        <v>64</v>
      </c>
      <c r="I325" s="31" t="s">
        <v>143</v>
      </c>
      <c r="J325" s="26">
        <v>600</v>
      </c>
      <c r="K325" s="35" t="s">
        <v>22</v>
      </c>
      <c r="L325" s="20"/>
    </row>
    <row r="326" s="6" customFormat="1" ht="37" customHeight="1" spans="1:12">
      <c r="A326" s="20">
        <v>322</v>
      </c>
      <c r="B326" s="31" t="s">
        <v>432</v>
      </c>
      <c r="C326" s="31" t="s">
        <v>433</v>
      </c>
      <c r="D326" s="20" t="s">
        <v>434</v>
      </c>
      <c r="E326" s="20" t="s">
        <v>18</v>
      </c>
      <c r="F326" s="20" t="s">
        <v>19</v>
      </c>
      <c r="G326" s="20" t="s">
        <v>36</v>
      </c>
      <c r="H326" s="30">
        <v>45689</v>
      </c>
      <c r="I326" s="47" t="s">
        <v>143</v>
      </c>
      <c r="J326" s="36">
        <v>800</v>
      </c>
      <c r="K326" s="35" t="s">
        <v>22</v>
      </c>
      <c r="L326" s="20"/>
    </row>
    <row r="327" s="6" customFormat="1" ht="37" customHeight="1" spans="1:12">
      <c r="A327" s="20">
        <v>323</v>
      </c>
      <c r="B327" s="31" t="s">
        <v>432</v>
      </c>
      <c r="C327" s="31" t="s">
        <v>433</v>
      </c>
      <c r="D327" s="20" t="s">
        <v>435</v>
      </c>
      <c r="E327" s="20" t="s">
        <v>18</v>
      </c>
      <c r="F327" s="20" t="s">
        <v>19</v>
      </c>
      <c r="G327" s="20" t="s">
        <v>36</v>
      </c>
      <c r="H327" s="30">
        <v>45689</v>
      </c>
      <c r="I327" s="47" t="s">
        <v>143</v>
      </c>
      <c r="J327" s="36">
        <v>800</v>
      </c>
      <c r="K327" s="35" t="s">
        <v>22</v>
      </c>
      <c r="L327" s="20"/>
    </row>
    <row r="328" s="6" customFormat="1" ht="37" customHeight="1" spans="1:12">
      <c r="A328" s="20">
        <v>324</v>
      </c>
      <c r="B328" s="31" t="s">
        <v>432</v>
      </c>
      <c r="C328" s="31" t="s">
        <v>433</v>
      </c>
      <c r="D328" s="20" t="s">
        <v>436</v>
      </c>
      <c r="E328" s="20" t="s">
        <v>18</v>
      </c>
      <c r="F328" s="20" t="s">
        <v>19</v>
      </c>
      <c r="G328" s="20" t="s">
        <v>20</v>
      </c>
      <c r="H328" s="30">
        <v>45748</v>
      </c>
      <c r="I328" s="47" t="s">
        <v>141</v>
      </c>
      <c r="J328" s="36">
        <v>600</v>
      </c>
      <c r="K328" s="35" t="s">
        <v>22</v>
      </c>
      <c r="L328" s="20"/>
    </row>
    <row r="329" s="6" customFormat="1" ht="37" customHeight="1" spans="1:12">
      <c r="A329" s="20">
        <v>325</v>
      </c>
      <c r="B329" s="31" t="s">
        <v>432</v>
      </c>
      <c r="C329" s="31" t="s">
        <v>433</v>
      </c>
      <c r="D329" s="20" t="s">
        <v>437</v>
      </c>
      <c r="E329" s="20" t="s">
        <v>18</v>
      </c>
      <c r="F329" s="31" t="s">
        <v>19</v>
      </c>
      <c r="G329" s="31" t="s">
        <v>438</v>
      </c>
      <c r="H329" s="30">
        <v>45689</v>
      </c>
      <c r="I329" s="47" t="s">
        <v>143</v>
      </c>
      <c r="J329" s="36">
        <v>800</v>
      </c>
      <c r="K329" s="35" t="s">
        <v>22</v>
      </c>
      <c r="L329" s="20"/>
    </row>
    <row r="330" s="6" customFormat="1" ht="37" customHeight="1" spans="1:12">
      <c r="A330" s="20">
        <v>326</v>
      </c>
      <c r="B330" s="31" t="s">
        <v>432</v>
      </c>
      <c r="C330" s="31" t="s">
        <v>433</v>
      </c>
      <c r="D330" s="20" t="s">
        <v>439</v>
      </c>
      <c r="E330" s="20" t="s">
        <v>18</v>
      </c>
      <c r="F330" s="31" t="s">
        <v>19</v>
      </c>
      <c r="G330" s="31" t="s">
        <v>20</v>
      </c>
      <c r="H330" s="30">
        <v>45689</v>
      </c>
      <c r="I330" s="47" t="s">
        <v>143</v>
      </c>
      <c r="J330" s="36">
        <v>600</v>
      </c>
      <c r="K330" s="35" t="s">
        <v>22</v>
      </c>
      <c r="L330" s="20"/>
    </row>
    <row r="331" s="6" customFormat="1" ht="37" customHeight="1" spans="1:12">
      <c r="A331" s="20">
        <v>327</v>
      </c>
      <c r="B331" s="31" t="s">
        <v>432</v>
      </c>
      <c r="C331" s="31" t="s">
        <v>433</v>
      </c>
      <c r="D331" s="24" t="s">
        <v>440</v>
      </c>
      <c r="E331" s="20" t="s">
        <v>18</v>
      </c>
      <c r="F331" s="31" t="s">
        <v>19</v>
      </c>
      <c r="G331" s="31" t="s">
        <v>20</v>
      </c>
      <c r="H331" s="30">
        <v>45689</v>
      </c>
      <c r="I331" s="47" t="s">
        <v>143</v>
      </c>
      <c r="J331" s="36">
        <v>600</v>
      </c>
      <c r="K331" s="35" t="s">
        <v>22</v>
      </c>
      <c r="L331" s="20"/>
    </row>
    <row r="332" s="6" customFormat="1" ht="37" customHeight="1" spans="1:12">
      <c r="A332" s="20">
        <v>328</v>
      </c>
      <c r="B332" s="31" t="s">
        <v>432</v>
      </c>
      <c r="C332" s="31" t="s">
        <v>433</v>
      </c>
      <c r="D332" s="20" t="s">
        <v>441</v>
      </c>
      <c r="E332" s="20" t="s">
        <v>18</v>
      </c>
      <c r="F332" s="20" t="s">
        <v>19</v>
      </c>
      <c r="G332" s="20" t="s">
        <v>20</v>
      </c>
      <c r="H332" s="30">
        <v>45689</v>
      </c>
      <c r="I332" s="47" t="s">
        <v>143</v>
      </c>
      <c r="J332" s="36">
        <v>600</v>
      </c>
      <c r="K332" s="35" t="s">
        <v>22</v>
      </c>
      <c r="L332" s="20"/>
    </row>
    <row r="333" s="6" customFormat="1" ht="37" customHeight="1" spans="1:12">
      <c r="A333" s="20">
        <v>329</v>
      </c>
      <c r="B333" s="31" t="s">
        <v>432</v>
      </c>
      <c r="C333" s="31" t="s">
        <v>433</v>
      </c>
      <c r="D333" s="20" t="s">
        <v>442</v>
      </c>
      <c r="E333" s="20" t="s">
        <v>18</v>
      </c>
      <c r="F333" s="20" t="s">
        <v>19</v>
      </c>
      <c r="G333" s="20" t="s">
        <v>20</v>
      </c>
      <c r="H333" s="30">
        <v>45717</v>
      </c>
      <c r="I333" s="47" t="s">
        <v>147</v>
      </c>
      <c r="J333" s="36">
        <v>600</v>
      </c>
      <c r="K333" s="35" t="s">
        <v>22</v>
      </c>
      <c r="L333" s="20"/>
    </row>
    <row r="334" s="6" customFormat="1" ht="37" customHeight="1" spans="1:12">
      <c r="A334" s="20">
        <v>330</v>
      </c>
      <c r="B334" s="31" t="s">
        <v>432</v>
      </c>
      <c r="C334" s="31" t="s">
        <v>433</v>
      </c>
      <c r="D334" s="20" t="s">
        <v>443</v>
      </c>
      <c r="E334" s="20" t="s">
        <v>18</v>
      </c>
      <c r="F334" s="20" t="s">
        <v>19</v>
      </c>
      <c r="G334" s="20" t="s">
        <v>20</v>
      </c>
      <c r="H334" s="30">
        <v>45689</v>
      </c>
      <c r="I334" s="47" t="s">
        <v>143</v>
      </c>
      <c r="J334" s="36">
        <v>600</v>
      </c>
      <c r="K334" s="35" t="s">
        <v>22</v>
      </c>
      <c r="L334" s="20"/>
    </row>
    <row r="335" s="6" customFormat="1" ht="37" customHeight="1" spans="1:12">
      <c r="A335" s="20">
        <v>331</v>
      </c>
      <c r="B335" s="31" t="s">
        <v>432</v>
      </c>
      <c r="C335" s="31" t="s">
        <v>433</v>
      </c>
      <c r="D335" s="20" t="s">
        <v>444</v>
      </c>
      <c r="E335" s="20" t="s">
        <v>18</v>
      </c>
      <c r="F335" s="20" t="s">
        <v>19</v>
      </c>
      <c r="G335" s="20" t="s">
        <v>20</v>
      </c>
      <c r="H335" s="30">
        <v>45689</v>
      </c>
      <c r="I335" s="47" t="s">
        <v>143</v>
      </c>
      <c r="J335" s="36">
        <v>600</v>
      </c>
      <c r="K335" s="35" t="s">
        <v>22</v>
      </c>
      <c r="L335" s="20"/>
    </row>
    <row r="336" s="6" customFormat="1" ht="37" customHeight="1" spans="1:12">
      <c r="A336" s="20">
        <v>332</v>
      </c>
      <c r="B336" s="31" t="s">
        <v>432</v>
      </c>
      <c r="C336" s="31" t="s">
        <v>433</v>
      </c>
      <c r="D336" s="20" t="s">
        <v>445</v>
      </c>
      <c r="E336" s="20" t="s">
        <v>18</v>
      </c>
      <c r="F336" s="20" t="s">
        <v>19</v>
      </c>
      <c r="G336" s="20" t="s">
        <v>20</v>
      </c>
      <c r="H336" s="30">
        <v>45689</v>
      </c>
      <c r="I336" s="47" t="s">
        <v>143</v>
      </c>
      <c r="J336" s="36">
        <v>600</v>
      </c>
      <c r="K336" s="35" t="s">
        <v>22</v>
      </c>
      <c r="L336" s="20"/>
    </row>
    <row r="337" s="6" customFormat="1" ht="37" customHeight="1" spans="1:12">
      <c r="A337" s="20">
        <v>333</v>
      </c>
      <c r="B337" s="31" t="s">
        <v>432</v>
      </c>
      <c r="C337" s="31" t="s">
        <v>433</v>
      </c>
      <c r="D337" s="20" t="s">
        <v>446</v>
      </c>
      <c r="E337" s="20" t="s">
        <v>18</v>
      </c>
      <c r="F337" s="20" t="s">
        <v>19</v>
      </c>
      <c r="G337" s="20" t="s">
        <v>20</v>
      </c>
      <c r="H337" s="30">
        <v>45689</v>
      </c>
      <c r="I337" s="47" t="s">
        <v>143</v>
      </c>
      <c r="J337" s="36">
        <v>600</v>
      </c>
      <c r="K337" s="35" t="s">
        <v>22</v>
      </c>
      <c r="L337" s="20"/>
    </row>
    <row r="338" s="6" customFormat="1" ht="37" customHeight="1" spans="1:12">
      <c r="A338" s="20">
        <v>334</v>
      </c>
      <c r="B338" s="31" t="s">
        <v>432</v>
      </c>
      <c r="C338" s="31" t="s">
        <v>433</v>
      </c>
      <c r="D338" s="20" t="s">
        <v>447</v>
      </c>
      <c r="E338" s="20" t="s">
        <v>18</v>
      </c>
      <c r="F338" s="20" t="s">
        <v>19</v>
      </c>
      <c r="G338" s="20" t="s">
        <v>20</v>
      </c>
      <c r="H338" s="30">
        <v>45689</v>
      </c>
      <c r="I338" s="47" t="s">
        <v>143</v>
      </c>
      <c r="J338" s="36">
        <v>600</v>
      </c>
      <c r="K338" s="35" t="s">
        <v>22</v>
      </c>
      <c r="L338" s="20"/>
    </row>
    <row r="339" s="6" customFormat="1" ht="37" customHeight="1" spans="1:12">
      <c r="A339" s="20">
        <v>335</v>
      </c>
      <c r="B339" s="31" t="s">
        <v>432</v>
      </c>
      <c r="C339" s="31" t="s">
        <v>433</v>
      </c>
      <c r="D339" s="20" t="s">
        <v>448</v>
      </c>
      <c r="E339" s="20" t="s">
        <v>18</v>
      </c>
      <c r="F339" s="20" t="s">
        <v>19</v>
      </c>
      <c r="G339" s="20" t="s">
        <v>85</v>
      </c>
      <c r="H339" s="30">
        <v>45689</v>
      </c>
      <c r="I339" s="47" t="s">
        <v>143</v>
      </c>
      <c r="J339" s="36">
        <v>800</v>
      </c>
      <c r="K339" s="35" t="s">
        <v>22</v>
      </c>
      <c r="L339" s="20"/>
    </row>
    <row r="340" s="6" customFormat="1" ht="37" customHeight="1" spans="1:12">
      <c r="A340" s="20">
        <v>336</v>
      </c>
      <c r="B340" s="20" t="s">
        <v>432</v>
      </c>
      <c r="C340" s="20" t="s">
        <v>449</v>
      </c>
      <c r="D340" s="20" t="s">
        <v>450</v>
      </c>
      <c r="E340" s="20" t="s">
        <v>18</v>
      </c>
      <c r="F340" s="20" t="s">
        <v>19</v>
      </c>
      <c r="G340" s="20" t="s">
        <v>20</v>
      </c>
      <c r="H340" s="27">
        <v>45723</v>
      </c>
      <c r="I340" s="31" t="s">
        <v>147</v>
      </c>
      <c r="J340" s="36">
        <v>600</v>
      </c>
      <c r="K340" s="35" t="s">
        <v>22</v>
      </c>
      <c r="L340" s="20"/>
    </row>
    <row r="341" s="6" customFormat="1" ht="37" customHeight="1" spans="1:12">
      <c r="A341" s="20">
        <v>337</v>
      </c>
      <c r="B341" s="20" t="s">
        <v>432</v>
      </c>
      <c r="C341" s="20" t="s">
        <v>449</v>
      </c>
      <c r="D341" s="20" t="s">
        <v>451</v>
      </c>
      <c r="E341" s="20" t="s">
        <v>18</v>
      </c>
      <c r="F341" s="20" t="s">
        <v>19</v>
      </c>
      <c r="G341" s="20" t="s">
        <v>20</v>
      </c>
      <c r="H341" s="27">
        <v>45701</v>
      </c>
      <c r="I341" s="36" t="s">
        <v>143</v>
      </c>
      <c r="J341" s="36">
        <v>600</v>
      </c>
      <c r="K341" s="35" t="s">
        <v>22</v>
      </c>
      <c r="L341" s="20"/>
    </row>
    <row r="342" s="6" customFormat="1" ht="37" customHeight="1" spans="1:12">
      <c r="A342" s="20">
        <v>338</v>
      </c>
      <c r="B342" s="20" t="s">
        <v>432</v>
      </c>
      <c r="C342" s="20" t="s">
        <v>449</v>
      </c>
      <c r="D342" s="20" t="s">
        <v>452</v>
      </c>
      <c r="E342" s="20" t="s">
        <v>18</v>
      </c>
      <c r="F342" s="20" t="s">
        <v>19</v>
      </c>
      <c r="G342" s="20" t="s">
        <v>20</v>
      </c>
      <c r="H342" s="27">
        <v>45701</v>
      </c>
      <c r="I342" s="36" t="s">
        <v>143</v>
      </c>
      <c r="J342" s="36">
        <v>600</v>
      </c>
      <c r="K342" s="35" t="s">
        <v>22</v>
      </c>
      <c r="L342" s="20"/>
    </row>
    <row r="343" s="6" customFormat="1" ht="37" customHeight="1" spans="1:12">
      <c r="A343" s="20">
        <v>339</v>
      </c>
      <c r="B343" s="20" t="s">
        <v>432</v>
      </c>
      <c r="C343" s="20" t="s">
        <v>449</v>
      </c>
      <c r="D343" s="20" t="s">
        <v>453</v>
      </c>
      <c r="E343" s="20" t="s">
        <v>18</v>
      </c>
      <c r="F343" s="20" t="s">
        <v>19</v>
      </c>
      <c r="G343" s="20" t="s">
        <v>85</v>
      </c>
      <c r="H343" s="27">
        <v>45671</v>
      </c>
      <c r="I343" s="31" t="s">
        <v>151</v>
      </c>
      <c r="J343" s="36">
        <v>800</v>
      </c>
      <c r="K343" s="35" t="s">
        <v>22</v>
      </c>
      <c r="L343" s="20"/>
    </row>
    <row r="344" s="6" customFormat="1" ht="37" customHeight="1" spans="1:12">
      <c r="A344" s="20">
        <v>340</v>
      </c>
      <c r="B344" s="20" t="s">
        <v>432</v>
      </c>
      <c r="C344" s="20" t="s">
        <v>449</v>
      </c>
      <c r="D344" s="20" t="s">
        <v>454</v>
      </c>
      <c r="E344" s="20" t="s">
        <v>18</v>
      </c>
      <c r="F344" s="20" t="s">
        <v>19</v>
      </c>
      <c r="G344" s="20" t="s">
        <v>54</v>
      </c>
      <c r="H344" s="27">
        <v>45701</v>
      </c>
      <c r="I344" s="36" t="s">
        <v>143</v>
      </c>
      <c r="J344" s="36">
        <v>800</v>
      </c>
      <c r="K344" s="35" t="s">
        <v>22</v>
      </c>
      <c r="L344" s="20"/>
    </row>
    <row r="345" s="6" customFormat="1" ht="37" customHeight="1" spans="1:12">
      <c r="A345" s="20">
        <v>341</v>
      </c>
      <c r="B345" s="20" t="s">
        <v>432</v>
      </c>
      <c r="C345" s="20" t="s">
        <v>455</v>
      </c>
      <c r="D345" s="20" t="s">
        <v>456</v>
      </c>
      <c r="E345" s="20" t="s">
        <v>18</v>
      </c>
      <c r="F345" s="20" t="s">
        <v>19</v>
      </c>
      <c r="G345" s="20" t="s">
        <v>85</v>
      </c>
      <c r="H345" s="27">
        <v>45723</v>
      </c>
      <c r="I345" s="31" t="s">
        <v>147</v>
      </c>
      <c r="J345" s="36">
        <v>800</v>
      </c>
      <c r="K345" s="35" t="s">
        <v>22</v>
      </c>
      <c r="L345" s="20"/>
    </row>
    <row r="346" s="6" customFormat="1" ht="37" customHeight="1" spans="1:12">
      <c r="A346" s="20">
        <v>342</v>
      </c>
      <c r="B346" s="20" t="s">
        <v>432</v>
      </c>
      <c r="C346" s="20" t="s">
        <v>455</v>
      </c>
      <c r="D346" s="20" t="s">
        <v>457</v>
      </c>
      <c r="E346" s="20" t="s">
        <v>18</v>
      </c>
      <c r="F346" s="20" t="s">
        <v>19</v>
      </c>
      <c r="G346" s="20" t="s">
        <v>85</v>
      </c>
      <c r="H346" s="27">
        <v>45701</v>
      </c>
      <c r="I346" s="36" t="s">
        <v>143</v>
      </c>
      <c r="J346" s="36">
        <v>800</v>
      </c>
      <c r="K346" s="35" t="s">
        <v>22</v>
      </c>
      <c r="L346" s="20"/>
    </row>
    <row r="347" s="6" customFormat="1" ht="37" customHeight="1" spans="1:12">
      <c r="A347" s="20">
        <v>343</v>
      </c>
      <c r="B347" s="20" t="s">
        <v>432</v>
      </c>
      <c r="C347" s="20" t="s">
        <v>455</v>
      </c>
      <c r="D347" s="20" t="s">
        <v>458</v>
      </c>
      <c r="E347" s="20" t="s">
        <v>18</v>
      </c>
      <c r="F347" s="20" t="s">
        <v>19</v>
      </c>
      <c r="G347" s="20" t="s">
        <v>85</v>
      </c>
      <c r="H347" s="27">
        <v>45701</v>
      </c>
      <c r="I347" s="36" t="s">
        <v>147</v>
      </c>
      <c r="J347" s="36">
        <v>800</v>
      </c>
      <c r="K347" s="35" t="s">
        <v>22</v>
      </c>
      <c r="L347" s="20"/>
    </row>
    <row r="348" s="6" customFormat="1" ht="37" customHeight="1" spans="1:12">
      <c r="A348" s="20">
        <v>344</v>
      </c>
      <c r="B348" s="20" t="s">
        <v>432</v>
      </c>
      <c r="C348" s="20" t="s">
        <v>455</v>
      </c>
      <c r="D348" s="20" t="s">
        <v>459</v>
      </c>
      <c r="E348" s="20" t="s">
        <v>18</v>
      </c>
      <c r="F348" s="20" t="s">
        <v>19</v>
      </c>
      <c r="G348" s="20" t="s">
        <v>20</v>
      </c>
      <c r="H348" s="27">
        <v>45717</v>
      </c>
      <c r="I348" s="36" t="s">
        <v>147</v>
      </c>
      <c r="J348" s="36">
        <v>600</v>
      </c>
      <c r="K348" s="35" t="s">
        <v>22</v>
      </c>
      <c r="L348" s="20"/>
    </row>
    <row r="349" s="6" customFormat="1" ht="37" customHeight="1" spans="1:12">
      <c r="A349" s="20">
        <v>345</v>
      </c>
      <c r="B349" s="20" t="s">
        <v>432</v>
      </c>
      <c r="C349" s="20" t="s">
        <v>455</v>
      </c>
      <c r="D349" s="20" t="s">
        <v>460</v>
      </c>
      <c r="E349" s="20" t="s">
        <v>18</v>
      </c>
      <c r="F349" s="20" t="s">
        <v>19</v>
      </c>
      <c r="G349" s="20" t="s">
        <v>20</v>
      </c>
      <c r="H349" s="27">
        <v>45701</v>
      </c>
      <c r="I349" s="36" t="s">
        <v>143</v>
      </c>
      <c r="J349" s="36">
        <v>600</v>
      </c>
      <c r="K349" s="35" t="s">
        <v>22</v>
      </c>
      <c r="L349" s="20"/>
    </row>
    <row r="350" s="6" customFormat="1" ht="37" customHeight="1" spans="1:12">
      <c r="A350" s="20">
        <v>346</v>
      </c>
      <c r="B350" s="20" t="s">
        <v>432</v>
      </c>
      <c r="C350" s="20" t="s">
        <v>455</v>
      </c>
      <c r="D350" s="20" t="s">
        <v>461</v>
      </c>
      <c r="E350" s="20" t="s">
        <v>18</v>
      </c>
      <c r="F350" s="20" t="s">
        <v>19</v>
      </c>
      <c r="G350" s="20" t="s">
        <v>20</v>
      </c>
      <c r="H350" s="27">
        <v>45701</v>
      </c>
      <c r="I350" s="36" t="s">
        <v>143</v>
      </c>
      <c r="J350" s="36">
        <v>600</v>
      </c>
      <c r="K350" s="35" t="s">
        <v>22</v>
      </c>
      <c r="L350" s="20"/>
    </row>
    <row r="351" s="6" customFormat="1" ht="37" customHeight="1" spans="1:12">
      <c r="A351" s="20">
        <v>347</v>
      </c>
      <c r="B351" s="20" t="s">
        <v>432</v>
      </c>
      <c r="C351" s="20" t="s">
        <v>462</v>
      </c>
      <c r="D351" s="20" t="s">
        <v>463</v>
      </c>
      <c r="E351" s="20" t="s">
        <v>18</v>
      </c>
      <c r="F351" s="20" t="s">
        <v>19</v>
      </c>
      <c r="G351" s="20" t="s">
        <v>20</v>
      </c>
      <c r="H351" s="27">
        <v>45723</v>
      </c>
      <c r="I351" s="36" t="s">
        <v>147</v>
      </c>
      <c r="J351" s="36">
        <v>600</v>
      </c>
      <c r="K351" s="35" t="s">
        <v>22</v>
      </c>
      <c r="L351" s="20"/>
    </row>
    <row r="352" s="6" customFormat="1" ht="37" customHeight="1" spans="1:12">
      <c r="A352" s="20">
        <v>348</v>
      </c>
      <c r="B352" s="20" t="s">
        <v>432</v>
      </c>
      <c r="C352" s="20" t="s">
        <v>462</v>
      </c>
      <c r="D352" s="20" t="s">
        <v>464</v>
      </c>
      <c r="E352" s="20" t="s">
        <v>18</v>
      </c>
      <c r="F352" s="20" t="s">
        <v>19</v>
      </c>
      <c r="G352" s="20" t="s">
        <v>20</v>
      </c>
      <c r="H352" s="27">
        <v>45723</v>
      </c>
      <c r="I352" s="36" t="s">
        <v>147</v>
      </c>
      <c r="J352" s="36">
        <v>600</v>
      </c>
      <c r="K352" s="35" t="s">
        <v>22</v>
      </c>
      <c r="L352" s="20"/>
    </row>
    <row r="353" s="6" customFormat="1" ht="37" customHeight="1" spans="1:12">
      <c r="A353" s="20">
        <v>349</v>
      </c>
      <c r="B353" s="20" t="s">
        <v>432</v>
      </c>
      <c r="C353" s="20" t="s">
        <v>462</v>
      </c>
      <c r="D353" s="20" t="s">
        <v>465</v>
      </c>
      <c r="E353" s="20" t="s">
        <v>18</v>
      </c>
      <c r="F353" s="20" t="s">
        <v>19</v>
      </c>
      <c r="G353" s="20" t="s">
        <v>20</v>
      </c>
      <c r="H353" s="27">
        <v>45701</v>
      </c>
      <c r="I353" s="36" t="s">
        <v>143</v>
      </c>
      <c r="J353" s="36">
        <v>600</v>
      </c>
      <c r="K353" s="35" t="s">
        <v>22</v>
      </c>
      <c r="L353" s="20"/>
    </row>
    <row r="354" s="6" customFormat="1" ht="37" customHeight="1" spans="1:12">
      <c r="A354" s="20">
        <v>350</v>
      </c>
      <c r="B354" s="20" t="s">
        <v>432</v>
      </c>
      <c r="C354" s="20" t="s">
        <v>462</v>
      </c>
      <c r="D354" s="20" t="s">
        <v>466</v>
      </c>
      <c r="E354" s="20" t="s">
        <v>18</v>
      </c>
      <c r="F354" s="20" t="s">
        <v>19</v>
      </c>
      <c r="G354" s="20" t="s">
        <v>20</v>
      </c>
      <c r="H354" s="27">
        <v>45701</v>
      </c>
      <c r="I354" s="36" t="s">
        <v>143</v>
      </c>
      <c r="J354" s="36">
        <v>600</v>
      </c>
      <c r="K354" s="35" t="s">
        <v>22</v>
      </c>
      <c r="L354" s="20"/>
    </row>
    <row r="355" s="6" customFormat="1" ht="37" customHeight="1" spans="1:12">
      <c r="A355" s="20">
        <v>351</v>
      </c>
      <c r="B355" s="20" t="s">
        <v>432</v>
      </c>
      <c r="C355" s="20" t="s">
        <v>462</v>
      </c>
      <c r="D355" s="20" t="s">
        <v>467</v>
      </c>
      <c r="E355" s="20" t="s">
        <v>18</v>
      </c>
      <c r="F355" s="20" t="s">
        <v>19</v>
      </c>
      <c r="G355" s="20" t="s">
        <v>20</v>
      </c>
      <c r="H355" s="27">
        <v>45701</v>
      </c>
      <c r="I355" s="36" t="s">
        <v>143</v>
      </c>
      <c r="J355" s="36">
        <v>600</v>
      </c>
      <c r="K355" s="35" t="s">
        <v>22</v>
      </c>
      <c r="L355" s="20"/>
    </row>
    <row r="356" s="6" customFormat="1" ht="37" customHeight="1" spans="1:12">
      <c r="A356" s="20">
        <v>352</v>
      </c>
      <c r="B356" s="20" t="s">
        <v>432</v>
      </c>
      <c r="C356" s="20" t="s">
        <v>462</v>
      </c>
      <c r="D356" s="20" t="s">
        <v>468</v>
      </c>
      <c r="E356" s="20" t="s">
        <v>18</v>
      </c>
      <c r="F356" s="20" t="s">
        <v>19</v>
      </c>
      <c r="G356" s="20" t="s">
        <v>20</v>
      </c>
      <c r="H356" s="27">
        <v>45701</v>
      </c>
      <c r="I356" s="36" t="s">
        <v>143</v>
      </c>
      <c r="J356" s="36">
        <v>600</v>
      </c>
      <c r="K356" s="35" t="s">
        <v>22</v>
      </c>
      <c r="L356" s="20"/>
    </row>
    <row r="357" s="6" customFormat="1" ht="37" customHeight="1" spans="1:12">
      <c r="A357" s="20">
        <v>353</v>
      </c>
      <c r="B357" s="20" t="s">
        <v>432</v>
      </c>
      <c r="C357" s="20" t="s">
        <v>469</v>
      </c>
      <c r="D357" s="20" t="s">
        <v>470</v>
      </c>
      <c r="E357" s="20" t="s">
        <v>18</v>
      </c>
      <c r="F357" s="20" t="s">
        <v>19</v>
      </c>
      <c r="G357" s="20" t="s">
        <v>20</v>
      </c>
      <c r="H357" s="27">
        <v>45701</v>
      </c>
      <c r="I357" s="36" t="s">
        <v>143</v>
      </c>
      <c r="J357" s="36">
        <v>600</v>
      </c>
      <c r="K357" s="35" t="s">
        <v>22</v>
      </c>
      <c r="L357" s="20"/>
    </row>
    <row r="358" s="6" customFormat="1" ht="37" customHeight="1" spans="1:12">
      <c r="A358" s="20">
        <v>354</v>
      </c>
      <c r="B358" s="20" t="s">
        <v>432</v>
      </c>
      <c r="C358" s="20" t="s">
        <v>469</v>
      </c>
      <c r="D358" s="20" t="s">
        <v>471</v>
      </c>
      <c r="E358" s="26" t="s">
        <v>18</v>
      </c>
      <c r="F358" s="20" t="s">
        <v>19</v>
      </c>
      <c r="G358" s="20" t="s">
        <v>20</v>
      </c>
      <c r="H358" s="27">
        <v>45701</v>
      </c>
      <c r="I358" s="36" t="s">
        <v>143</v>
      </c>
      <c r="J358" s="36">
        <f>IF(F358="是",VLOOKUP(G358,[31]Sheet2!A:C,3,FALSE),VLOOKUP(G358,[31]Sheet2!A:B,2,FALSE))</f>
        <v>600</v>
      </c>
      <c r="K358" s="35" t="s">
        <v>22</v>
      </c>
      <c r="L358" s="20"/>
    </row>
    <row r="359" s="6" customFormat="1" ht="37" customHeight="1" spans="1:12">
      <c r="A359" s="20">
        <v>355</v>
      </c>
      <c r="B359" s="20" t="s">
        <v>432</v>
      </c>
      <c r="C359" s="20" t="s">
        <v>469</v>
      </c>
      <c r="D359" s="20" t="s">
        <v>472</v>
      </c>
      <c r="E359" s="26" t="s">
        <v>18</v>
      </c>
      <c r="F359" s="20" t="s">
        <v>19</v>
      </c>
      <c r="G359" s="20" t="s">
        <v>20</v>
      </c>
      <c r="H359" s="27">
        <v>45698</v>
      </c>
      <c r="I359" s="36" t="s">
        <v>147</v>
      </c>
      <c r="J359" s="36">
        <f>IF(F359="是",VLOOKUP(G359,[31]Sheet2!A:C,3,FALSE),VLOOKUP(G359,[31]Sheet2!A:B,2,FALSE))</f>
        <v>600</v>
      </c>
      <c r="K359" s="35" t="s">
        <v>22</v>
      </c>
      <c r="L359" s="20"/>
    </row>
    <row r="360" s="6" customFormat="1" ht="37" customHeight="1" spans="1:12">
      <c r="A360" s="20">
        <v>356</v>
      </c>
      <c r="B360" s="20" t="s">
        <v>432</v>
      </c>
      <c r="C360" s="20" t="s">
        <v>469</v>
      </c>
      <c r="D360" s="20" t="s">
        <v>473</v>
      </c>
      <c r="E360" s="26" t="s">
        <v>18</v>
      </c>
      <c r="F360" s="20" t="s">
        <v>19</v>
      </c>
      <c r="G360" s="20" t="s">
        <v>20</v>
      </c>
      <c r="H360" s="27">
        <v>45701</v>
      </c>
      <c r="I360" s="36" t="s">
        <v>143</v>
      </c>
      <c r="J360" s="36">
        <f>IF(F360="是",VLOOKUP(G360,[31]Sheet2!A:C,3,FALSE),VLOOKUP(G360,[31]Sheet2!A:B,2,FALSE))</f>
        <v>600</v>
      </c>
      <c r="K360" s="35" t="s">
        <v>22</v>
      </c>
      <c r="L360" s="20"/>
    </row>
    <row r="361" s="6" customFormat="1" ht="37" customHeight="1" spans="1:12">
      <c r="A361" s="20">
        <v>357</v>
      </c>
      <c r="B361" s="20" t="s">
        <v>432</v>
      </c>
      <c r="C361" s="20" t="s">
        <v>469</v>
      </c>
      <c r="D361" s="20" t="s">
        <v>474</v>
      </c>
      <c r="E361" s="26" t="s">
        <v>18</v>
      </c>
      <c r="F361" s="20" t="s">
        <v>19</v>
      </c>
      <c r="G361" s="20" t="s">
        <v>20</v>
      </c>
      <c r="H361" s="27">
        <v>45701</v>
      </c>
      <c r="I361" s="36" t="s">
        <v>143</v>
      </c>
      <c r="J361" s="36">
        <f>IF(F361="是",VLOOKUP(G361,[31]Sheet2!A:C,3,FALSE),VLOOKUP(G361,[31]Sheet2!A:B,2,FALSE))</f>
        <v>600</v>
      </c>
      <c r="K361" s="35" t="s">
        <v>22</v>
      </c>
      <c r="L361" s="20"/>
    </row>
    <row r="362" s="6" customFormat="1" ht="37" customHeight="1" spans="1:12">
      <c r="A362" s="20">
        <v>358</v>
      </c>
      <c r="B362" s="20" t="s">
        <v>432</v>
      </c>
      <c r="C362" s="20" t="s">
        <v>469</v>
      </c>
      <c r="D362" s="20" t="s">
        <v>475</v>
      </c>
      <c r="E362" s="26" t="s">
        <v>18</v>
      </c>
      <c r="F362" s="20" t="s">
        <v>19</v>
      </c>
      <c r="G362" s="20" t="s">
        <v>20</v>
      </c>
      <c r="H362" s="27">
        <v>45689</v>
      </c>
      <c r="I362" s="36" t="s">
        <v>147</v>
      </c>
      <c r="J362" s="36">
        <f>IF(F362="是",VLOOKUP(G362,[31]Sheet2!A:C,3,FALSE),VLOOKUP(G362,[31]Sheet2!A:B,2,FALSE))</f>
        <v>600</v>
      </c>
      <c r="K362" s="35" t="s">
        <v>22</v>
      </c>
      <c r="L362" s="20"/>
    </row>
    <row r="363" s="6" customFormat="1" ht="37" customHeight="1" spans="1:12">
      <c r="A363" s="20">
        <v>359</v>
      </c>
      <c r="B363" s="20" t="s">
        <v>432</v>
      </c>
      <c r="C363" s="20" t="s">
        <v>469</v>
      </c>
      <c r="D363" s="21" t="s">
        <v>476</v>
      </c>
      <c r="E363" s="26" t="s">
        <v>18</v>
      </c>
      <c r="F363" s="20" t="s">
        <v>19</v>
      </c>
      <c r="G363" s="20" t="s">
        <v>20</v>
      </c>
      <c r="H363" s="27">
        <v>45701</v>
      </c>
      <c r="I363" s="36" t="s">
        <v>143</v>
      </c>
      <c r="J363" s="34">
        <v>600</v>
      </c>
      <c r="K363" s="35" t="s">
        <v>22</v>
      </c>
      <c r="L363" s="20"/>
    </row>
    <row r="364" s="6" customFormat="1" ht="37" customHeight="1" spans="1:12">
      <c r="A364" s="20">
        <v>360</v>
      </c>
      <c r="B364" s="20" t="s">
        <v>432</v>
      </c>
      <c r="C364" s="20" t="s">
        <v>469</v>
      </c>
      <c r="D364" s="20" t="s">
        <v>477</v>
      </c>
      <c r="E364" s="26" t="s">
        <v>18</v>
      </c>
      <c r="F364" s="20" t="s">
        <v>19</v>
      </c>
      <c r="G364" s="20" t="s">
        <v>20</v>
      </c>
      <c r="H364" s="27">
        <v>45701</v>
      </c>
      <c r="I364" s="36" t="s">
        <v>143</v>
      </c>
      <c r="J364" s="36">
        <f>IF(F364="是",VLOOKUP(G364,[31]Sheet2!A:C,3,FALSE),VLOOKUP(G364,[31]Sheet2!A:B,2,FALSE))</f>
        <v>600</v>
      </c>
      <c r="K364" s="35" t="s">
        <v>22</v>
      </c>
      <c r="L364" s="20"/>
    </row>
    <row r="365" s="6" customFormat="1" ht="37" customHeight="1" spans="1:12">
      <c r="A365" s="20">
        <v>361</v>
      </c>
      <c r="B365" s="20" t="s">
        <v>432</v>
      </c>
      <c r="C365" s="20" t="s">
        <v>469</v>
      </c>
      <c r="D365" s="20" t="s">
        <v>478</v>
      </c>
      <c r="E365" s="26" t="s">
        <v>18</v>
      </c>
      <c r="F365" s="20" t="s">
        <v>19</v>
      </c>
      <c r="G365" s="20" t="s">
        <v>20</v>
      </c>
      <c r="H365" s="27">
        <v>45701</v>
      </c>
      <c r="I365" s="36" t="s">
        <v>143</v>
      </c>
      <c r="J365" s="36">
        <f>IF(F365="是",VLOOKUP(G365,[31]Sheet2!A:C,3,FALSE),VLOOKUP(G365,[31]Sheet2!A:B,2,FALSE))</f>
        <v>600</v>
      </c>
      <c r="K365" s="35" t="s">
        <v>22</v>
      </c>
      <c r="L365" s="20"/>
    </row>
    <row r="366" s="6" customFormat="1" ht="37" customHeight="1" spans="1:12">
      <c r="A366" s="20">
        <v>362</v>
      </c>
      <c r="B366" s="20" t="s">
        <v>432</v>
      </c>
      <c r="C366" s="20" t="s">
        <v>469</v>
      </c>
      <c r="D366" s="20" t="s">
        <v>479</v>
      </c>
      <c r="E366" s="26" t="s">
        <v>18</v>
      </c>
      <c r="F366" s="20" t="s">
        <v>19</v>
      </c>
      <c r="G366" s="20" t="s">
        <v>20</v>
      </c>
      <c r="H366" s="27">
        <v>45701</v>
      </c>
      <c r="I366" s="36" t="s">
        <v>143</v>
      </c>
      <c r="J366" s="36">
        <f>IF(F366="是",VLOOKUP(G366,[31]Sheet2!A:C,3,FALSE),VLOOKUP(G366,[31]Sheet2!A:B,2,FALSE))</f>
        <v>600</v>
      </c>
      <c r="K366" s="35" t="s">
        <v>22</v>
      </c>
      <c r="L366" s="20"/>
    </row>
    <row r="367" s="6" customFormat="1" ht="37" customHeight="1" spans="1:12">
      <c r="A367" s="20">
        <v>363</v>
      </c>
      <c r="B367" s="20" t="s">
        <v>432</v>
      </c>
      <c r="C367" s="20" t="s">
        <v>469</v>
      </c>
      <c r="D367" s="20" t="s">
        <v>480</v>
      </c>
      <c r="E367" s="26" t="s">
        <v>18</v>
      </c>
      <c r="F367" s="20" t="s">
        <v>19</v>
      </c>
      <c r="G367" s="20" t="s">
        <v>20</v>
      </c>
      <c r="H367" s="27">
        <v>45701</v>
      </c>
      <c r="I367" s="36" t="s">
        <v>143</v>
      </c>
      <c r="J367" s="36">
        <f>IF(F367="是",VLOOKUP(G367,[31]Sheet2!A:C,3,FALSE),VLOOKUP(G367,[31]Sheet2!A:B,2,FALSE))</f>
        <v>600</v>
      </c>
      <c r="K367" s="35" t="s">
        <v>22</v>
      </c>
      <c r="L367" s="20"/>
    </row>
    <row r="368" s="6" customFormat="1" ht="37" customHeight="1" spans="1:12">
      <c r="A368" s="20">
        <v>364</v>
      </c>
      <c r="B368" s="20" t="s">
        <v>432</v>
      </c>
      <c r="C368" s="20" t="s">
        <v>469</v>
      </c>
      <c r="D368" s="20" t="s">
        <v>481</v>
      </c>
      <c r="E368" s="26" t="s">
        <v>18</v>
      </c>
      <c r="F368" s="20" t="s">
        <v>19</v>
      </c>
      <c r="G368" s="20" t="s">
        <v>20</v>
      </c>
      <c r="H368" s="27">
        <v>45701</v>
      </c>
      <c r="I368" s="36" t="s">
        <v>143</v>
      </c>
      <c r="J368" s="36">
        <f>IF(F368="是",VLOOKUP(G368,[31]Sheet2!A:C,3,FALSE),VLOOKUP(G368,[31]Sheet2!A:B,2,FALSE))</f>
        <v>600</v>
      </c>
      <c r="K368" s="35" t="s">
        <v>22</v>
      </c>
      <c r="L368" s="20"/>
    </row>
    <row r="369" s="6" customFormat="1" ht="37" customHeight="1" spans="1:12">
      <c r="A369" s="20">
        <v>365</v>
      </c>
      <c r="B369" s="20" t="s">
        <v>432</v>
      </c>
      <c r="C369" s="20" t="s">
        <v>469</v>
      </c>
      <c r="D369" s="20" t="s">
        <v>482</v>
      </c>
      <c r="E369" s="20" t="s">
        <v>18</v>
      </c>
      <c r="F369" s="20" t="s">
        <v>19</v>
      </c>
      <c r="G369" s="20" t="s">
        <v>291</v>
      </c>
      <c r="H369" s="27">
        <v>45689</v>
      </c>
      <c r="I369" s="36" t="s">
        <v>143</v>
      </c>
      <c r="J369" s="36">
        <v>800</v>
      </c>
      <c r="K369" s="35" t="s">
        <v>22</v>
      </c>
      <c r="L369" s="20"/>
    </row>
    <row r="370" s="6" customFormat="1" ht="37" customHeight="1" spans="1:12">
      <c r="A370" s="20">
        <v>366</v>
      </c>
      <c r="B370" s="20" t="s">
        <v>432</v>
      </c>
      <c r="C370" s="20" t="s">
        <v>483</v>
      </c>
      <c r="D370" s="20" t="s">
        <v>484</v>
      </c>
      <c r="E370" s="20" t="s">
        <v>18</v>
      </c>
      <c r="F370" s="20" t="s">
        <v>19</v>
      </c>
      <c r="G370" s="20" t="s">
        <v>20</v>
      </c>
      <c r="H370" s="27">
        <v>45748</v>
      </c>
      <c r="I370" s="31" t="s">
        <v>141</v>
      </c>
      <c r="J370" s="36">
        <v>600</v>
      </c>
      <c r="K370" s="35" t="s">
        <v>22</v>
      </c>
      <c r="L370" s="20"/>
    </row>
    <row r="371" s="6" customFormat="1" ht="37" customHeight="1" spans="1:12">
      <c r="A371" s="20">
        <v>367</v>
      </c>
      <c r="B371" s="20" t="s">
        <v>432</v>
      </c>
      <c r="C371" s="20" t="s">
        <v>483</v>
      </c>
      <c r="D371" s="20" t="s">
        <v>485</v>
      </c>
      <c r="E371" s="20" t="s">
        <v>18</v>
      </c>
      <c r="F371" s="20" t="s">
        <v>19</v>
      </c>
      <c r="G371" s="20" t="s">
        <v>20</v>
      </c>
      <c r="H371" s="27">
        <v>45701</v>
      </c>
      <c r="I371" s="36" t="s">
        <v>143</v>
      </c>
      <c r="J371" s="36">
        <v>600</v>
      </c>
      <c r="K371" s="35" t="s">
        <v>22</v>
      </c>
      <c r="L371" s="20"/>
    </row>
    <row r="372" s="6" customFormat="1" ht="37" customHeight="1" spans="1:12">
      <c r="A372" s="20">
        <v>368</v>
      </c>
      <c r="B372" s="20" t="s">
        <v>432</v>
      </c>
      <c r="C372" s="20" t="s">
        <v>483</v>
      </c>
      <c r="D372" s="20" t="s">
        <v>486</v>
      </c>
      <c r="E372" s="20" t="s">
        <v>18</v>
      </c>
      <c r="F372" s="20" t="s">
        <v>19</v>
      </c>
      <c r="G372" s="20" t="s">
        <v>20</v>
      </c>
      <c r="H372" s="27">
        <v>45717</v>
      </c>
      <c r="I372" s="36" t="s">
        <v>147</v>
      </c>
      <c r="J372" s="36">
        <v>600</v>
      </c>
      <c r="K372" s="35" t="s">
        <v>22</v>
      </c>
      <c r="L372" s="20"/>
    </row>
    <row r="373" s="6" customFormat="1" ht="37" customHeight="1" spans="1:12">
      <c r="A373" s="20">
        <v>369</v>
      </c>
      <c r="B373" s="20" t="s">
        <v>432</v>
      </c>
      <c r="C373" s="20" t="s">
        <v>483</v>
      </c>
      <c r="D373" s="20" t="s">
        <v>487</v>
      </c>
      <c r="E373" s="26" t="s">
        <v>18</v>
      </c>
      <c r="F373" s="20" t="s">
        <v>19</v>
      </c>
      <c r="G373" s="20" t="s">
        <v>20</v>
      </c>
      <c r="H373" s="27">
        <v>45717</v>
      </c>
      <c r="I373" s="36" t="s">
        <v>147</v>
      </c>
      <c r="J373" s="36">
        <f>IF(F373="是",VLOOKUP(G373,[32]Sheet2!A:C,3,FALSE),VLOOKUP(G373,[32]Sheet2!A:B,2,FALSE))</f>
        <v>600</v>
      </c>
      <c r="K373" s="35" t="s">
        <v>22</v>
      </c>
      <c r="L373" s="20"/>
    </row>
    <row r="374" s="6" customFormat="1" ht="37" customHeight="1" spans="1:12">
      <c r="A374" s="20">
        <v>370</v>
      </c>
      <c r="B374" s="20" t="s">
        <v>432</v>
      </c>
      <c r="C374" s="20" t="s">
        <v>483</v>
      </c>
      <c r="D374" s="20" t="s">
        <v>488</v>
      </c>
      <c r="E374" s="20" t="s">
        <v>18</v>
      </c>
      <c r="F374" s="20" t="s">
        <v>19</v>
      </c>
      <c r="G374" s="20" t="s">
        <v>20</v>
      </c>
      <c r="H374" s="27">
        <v>45749</v>
      </c>
      <c r="I374" s="31" t="s">
        <v>141</v>
      </c>
      <c r="J374" s="36">
        <v>600</v>
      </c>
      <c r="K374" s="35" t="s">
        <v>22</v>
      </c>
      <c r="L374" s="20"/>
    </row>
    <row r="375" s="6" customFormat="1" ht="37" customHeight="1" spans="1:12">
      <c r="A375" s="20">
        <v>371</v>
      </c>
      <c r="B375" s="20" t="s">
        <v>432</v>
      </c>
      <c r="C375" s="20" t="s">
        <v>483</v>
      </c>
      <c r="D375" s="20" t="s">
        <v>489</v>
      </c>
      <c r="E375" s="26" t="s">
        <v>18</v>
      </c>
      <c r="F375" s="20" t="s">
        <v>19</v>
      </c>
      <c r="G375" s="20" t="s">
        <v>20</v>
      </c>
      <c r="H375" s="27">
        <v>45750</v>
      </c>
      <c r="I375" s="31" t="s">
        <v>141</v>
      </c>
      <c r="J375" s="36">
        <f>IF(F375="是",VLOOKUP(G375,[33]Sheet2!A:C,3,FALSE),VLOOKUP(G375,[33]Sheet2!A:B,2,FALSE))</f>
        <v>600</v>
      </c>
      <c r="K375" s="35" t="s">
        <v>22</v>
      </c>
      <c r="L375" s="20"/>
    </row>
    <row r="376" s="6" customFormat="1" ht="37" customHeight="1" spans="1:12">
      <c r="A376" s="20">
        <v>372</v>
      </c>
      <c r="B376" s="20" t="s">
        <v>490</v>
      </c>
      <c r="C376" s="20" t="s">
        <v>491</v>
      </c>
      <c r="D376" s="20" t="s">
        <v>492</v>
      </c>
      <c r="E376" s="20" t="s">
        <v>18</v>
      </c>
      <c r="F376" s="20" t="s">
        <v>19</v>
      </c>
      <c r="G376" s="20" t="s">
        <v>20</v>
      </c>
      <c r="H376" s="27">
        <v>45689</v>
      </c>
      <c r="I376" s="20" t="s">
        <v>493</v>
      </c>
      <c r="J376" s="20">
        <f>IF(F376="是",VLOOKUP(G376,[35]Sheet2!A:C,3,FALSE),VLOOKUP(G376,[35]Sheet2!A:B,2,FALSE))</f>
        <v>600</v>
      </c>
      <c r="K376" s="35" t="s">
        <v>22</v>
      </c>
      <c r="L376" s="20"/>
    </row>
    <row r="377" s="6" customFormat="1" ht="37" customHeight="1" spans="1:12">
      <c r="A377" s="20">
        <v>373</v>
      </c>
      <c r="B377" s="20" t="s">
        <v>490</v>
      </c>
      <c r="C377" s="20" t="s">
        <v>494</v>
      </c>
      <c r="D377" s="20" t="s">
        <v>495</v>
      </c>
      <c r="E377" s="20" t="s">
        <v>18</v>
      </c>
      <c r="F377" s="20" t="s">
        <v>19</v>
      </c>
      <c r="G377" s="20" t="s">
        <v>20</v>
      </c>
      <c r="H377" s="27">
        <v>45748</v>
      </c>
      <c r="I377" s="27" t="s">
        <v>141</v>
      </c>
      <c r="J377" s="20">
        <f>IF(F377="是",VLOOKUP(G377,[35]Sheet2!A:C,3,FALSE),VLOOKUP(G377,[35]Sheet2!A:B,2,FALSE))</f>
        <v>600</v>
      </c>
      <c r="K377" s="35" t="s">
        <v>22</v>
      </c>
      <c r="L377" s="20"/>
    </row>
    <row r="378" s="6" customFormat="1" ht="37" customHeight="1" spans="1:12">
      <c r="A378" s="20">
        <v>374</v>
      </c>
      <c r="B378" s="20" t="s">
        <v>490</v>
      </c>
      <c r="C378" s="20" t="s">
        <v>496</v>
      </c>
      <c r="D378" s="20" t="s">
        <v>497</v>
      </c>
      <c r="E378" s="20" t="s">
        <v>18</v>
      </c>
      <c r="F378" s="20" t="s">
        <v>19</v>
      </c>
      <c r="G378" s="20" t="s">
        <v>20</v>
      </c>
      <c r="H378" s="27">
        <v>45658</v>
      </c>
      <c r="I378" s="20" t="s">
        <v>498</v>
      </c>
      <c r="J378" s="20">
        <f>IF(F378="是",VLOOKUP(G378,[35]Sheet2!A:C,3,FALSE),VLOOKUP(G378,[35]Sheet2!A:B,2,FALSE))</f>
        <v>600</v>
      </c>
      <c r="K378" s="35" t="s">
        <v>22</v>
      </c>
      <c r="L378" s="20"/>
    </row>
    <row r="379" s="6" customFormat="1" ht="37" customHeight="1" spans="1:12">
      <c r="A379" s="20">
        <v>375</v>
      </c>
      <c r="B379" s="20" t="s">
        <v>490</v>
      </c>
      <c r="C379" s="20" t="s">
        <v>499</v>
      </c>
      <c r="D379" s="20" t="s">
        <v>500</v>
      </c>
      <c r="E379" s="20" t="s">
        <v>18</v>
      </c>
      <c r="F379" s="20" t="s">
        <v>19</v>
      </c>
      <c r="G379" s="20" t="s">
        <v>20</v>
      </c>
      <c r="H379" s="27">
        <v>45689</v>
      </c>
      <c r="I379" s="20" t="s">
        <v>493</v>
      </c>
      <c r="J379" s="20">
        <f>IF(F379="是",VLOOKUP(G379,[35]Sheet2!A:C,3,FALSE),VLOOKUP(G379,[35]Sheet2!A:B,2,FALSE))</f>
        <v>600</v>
      </c>
      <c r="K379" s="35" t="s">
        <v>22</v>
      </c>
      <c r="L379" s="20"/>
    </row>
    <row r="380" s="6" customFormat="1" ht="37" customHeight="1" spans="1:12">
      <c r="A380" s="20">
        <v>376</v>
      </c>
      <c r="B380" s="20" t="s">
        <v>490</v>
      </c>
      <c r="C380" s="20" t="s">
        <v>501</v>
      </c>
      <c r="D380" s="20" t="s">
        <v>502</v>
      </c>
      <c r="E380" s="20" t="s">
        <v>18</v>
      </c>
      <c r="F380" s="20" t="s">
        <v>19</v>
      </c>
      <c r="G380" s="20" t="s">
        <v>36</v>
      </c>
      <c r="H380" s="27">
        <v>45658</v>
      </c>
      <c r="I380" s="20" t="s">
        <v>503</v>
      </c>
      <c r="J380" s="20">
        <f>IF(F380="是",VLOOKUP(G380,[35]Sheet2!A:C,3,FALSE),VLOOKUP(G380,[35]Sheet2!A:B,2,FALSE))</f>
        <v>800</v>
      </c>
      <c r="K380" s="35" t="s">
        <v>22</v>
      </c>
      <c r="L380" s="20"/>
    </row>
    <row r="381" s="6" customFormat="1" ht="37" customHeight="1" spans="1:12">
      <c r="A381" s="20">
        <v>377</v>
      </c>
      <c r="B381" s="20" t="s">
        <v>490</v>
      </c>
      <c r="C381" s="20" t="s">
        <v>504</v>
      </c>
      <c r="D381" s="20" t="s">
        <v>505</v>
      </c>
      <c r="E381" s="20" t="s">
        <v>18</v>
      </c>
      <c r="F381" s="20" t="s">
        <v>19</v>
      </c>
      <c r="G381" s="20" t="s">
        <v>20</v>
      </c>
      <c r="H381" s="27">
        <v>45689</v>
      </c>
      <c r="I381" s="20" t="s">
        <v>493</v>
      </c>
      <c r="J381" s="20">
        <f>IF(F381="是",VLOOKUP(G381,[35]Sheet2!A:C,3,FALSE),VLOOKUP(G381,[35]Sheet2!A:B,2,FALSE))</f>
        <v>600</v>
      </c>
      <c r="K381" s="35" t="s">
        <v>22</v>
      </c>
      <c r="L381" s="20"/>
    </row>
    <row r="382" s="6" customFormat="1" ht="37" customHeight="1" spans="1:12">
      <c r="A382" s="20">
        <v>378</v>
      </c>
      <c r="B382" s="20" t="s">
        <v>490</v>
      </c>
      <c r="C382" s="20" t="s">
        <v>506</v>
      </c>
      <c r="D382" s="21" t="s">
        <v>507</v>
      </c>
      <c r="E382" s="20" t="s">
        <v>18</v>
      </c>
      <c r="F382" s="20" t="s">
        <v>19</v>
      </c>
      <c r="G382" s="20" t="s">
        <v>20</v>
      </c>
      <c r="H382" s="27">
        <v>45689</v>
      </c>
      <c r="I382" s="20" t="s">
        <v>493</v>
      </c>
      <c r="J382" s="20">
        <f>IF(F382="是",VLOOKUP(G382,[35]Sheet2!A:C,3,FALSE),VLOOKUP(G382,[35]Sheet2!A:B,2,FALSE))</f>
        <v>600</v>
      </c>
      <c r="K382" s="35" t="s">
        <v>22</v>
      </c>
      <c r="L382" s="20"/>
    </row>
    <row r="383" s="6" customFormat="1" ht="37" customHeight="1" spans="1:12">
      <c r="A383" s="20">
        <v>379</v>
      </c>
      <c r="B383" s="20" t="s">
        <v>490</v>
      </c>
      <c r="C383" s="20" t="s">
        <v>506</v>
      </c>
      <c r="D383" s="21" t="s">
        <v>508</v>
      </c>
      <c r="E383" s="20" t="s">
        <v>18</v>
      </c>
      <c r="F383" s="20" t="s">
        <v>19</v>
      </c>
      <c r="G383" s="20" t="s">
        <v>20</v>
      </c>
      <c r="H383" s="27">
        <v>45689</v>
      </c>
      <c r="I383" s="20" t="s">
        <v>493</v>
      </c>
      <c r="J383" s="20">
        <f>IF(F383="是",VLOOKUP(G383,[35]Sheet2!A:C,3,FALSE),VLOOKUP(G383,[35]Sheet2!A:B,2,FALSE))</f>
        <v>600</v>
      </c>
      <c r="K383" s="35" t="s">
        <v>22</v>
      </c>
      <c r="L383" s="20"/>
    </row>
    <row r="384" s="6" customFormat="1" ht="37" customHeight="1" spans="1:12">
      <c r="A384" s="20">
        <v>380</v>
      </c>
      <c r="B384" s="20" t="s">
        <v>490</v>
      </c>
      <c r="C384" s="20" t="s">
        <v>491</v>
      </c>
      <c r="D384" s="20" t="s">
        <v>509</v>
      </c>
      <c r="E384" s="20" t="s">
        <v>18</v>
      </c>
      <c r="F384" s="20" t="s">
        <v>19</v>
      </c>
      <c r="G384" s="20" t="s">
        <v>20</v>
      </c>
      <c r="H384" s="27">
        <v>45689</v>
      </c>
      <c r="I384" s="20" t="s">
        <v>493</v>
      </c>
      <c r="J384" s="20">
        <f>IF(F384="是",VLOOKUP(G384,[35]Sheet2!A:C,3,FALSE),VLOOKUP(G384,[35]Sheet2!A:B,2,FALSE))</f>
        <v>600</v>
      </c>
      <c r="K384" s="35" t="s">
        <v>22</v>
      </c>
      <c r="L384" s="20"/>
    </row>
    <row r="385" s="6" customFormat="1" ht="37" customHeight="1" spans="1:12">
      <c r="A385" s="20">
        <v>381</v>
      </c>
      <c r="B385" s="20" t="s">
        <v>490</v>
      </c>
      <c r="C385" s="20" t="s">
        <v>491</v>
      </c>
      <c r="D385" s="21" t="s">
        <v>510</v>
      </c>
      <c r="E385" s="20" t="s">
        <v>18</v>
      </c>
      <c r="F385" s="20" t="s">
        <v>19</v>
      </c>
      <c r="G385" s="20" t="s">
        <v>20</v>
      </c>
      <c r="H385" s="27">
        <v>45689</v>
      </c>
      <c r="I385" s="20" t="s">
        <v>493</v>
      </c>
      <c r="J385" s="20">
        <f>IF(F385="是",VLOOKUP(G385,[35]Sheet2!A:C,3,FALSE),VLOOKUP(G385,[35]Sheet2!A:B,2,FALSE))</f>
        <v>600</v>
      </c>
      <c r="K385" s="35" t="s">
        <v>22</v>
      </c>
      <c r="L385" s="20"/>
    </row>
    <row r="386" s="6" customFormat="1" ht="37" customHeight="1" spans="1:12">
      <c r="A386" s="20">
        <v>382</v>
      </c>
      <c r="B386" s="20" t="s">
        <v>490</v>
      </c>
      <c r="C386" s="20" t="s">
        <v>504</v>
      </c>
      <c r="D386" s="20" t="s">
        <v>511</v>
      </c>
      <c r="E386" s="20" t="s">
        <v>18</v>
      </c>
      <c r="F386" s="20" t="s">
        <v>19</v>
      </c>
      <c r="G386" s="20" t="s">
        <v>20</v>
      </c>
      <c r="H386" s="27">
        <v>45741</v>
      </c>
      <c r="I386" s="20" t="s">
        <v>512</v>
      </c>
      <c r="J386" s="20">
        <f>IF(F386="是",VLOOKUP(G386,[35]Sheet2!A:C,3,FALSE),VLOOKUP(G386,[35]Sheet2!A:B,2,FALSE))</f>
        <v>600</v>
      </c>
      <c r="K386" s="35" t="s">
        <v>22</v>
      </c>
      <c r="L386" s="20"/>
    </row>
    <row r="387" s="6" customFormat="1" ht="37" customHeight="1" spans="1:12">
      <c r="A387" s="20">
        <v>383</v>
      </c>
      <c r="B387" s="20" t="s">
        <v>490</v>
      </c>
      <c r="C387" s="20" t="s">
        <v>504</v>
      </c>
      <c r="D387" s="20" t="s">
        <v>513</v>
      </c>
      <c r="E387" s="20" t="s">
        <v>18</v>
      </c>
      <c r="F387" s="20" t="s">
        <v>19</v>
      </c>
      <c r="G387" s="20" t="s">
        <v>20</v>
      </c>
      <c r="H387" s="27">
        <v>45717</v>
      </c>
      <c r="I387" s="20" t="s">
        <v>512</v>
      </c>
      <c r="J387" s="20">
        <f>IF(F387="是",VLOOKUP(G387,[35]Sheet2!A:C,3,FALSE),VLOOKUP(G387,[35]Sheet2!A:B,2,FALSE))</f>
        <v>600</v>
      </c>
      <c r="K387" s="35" t="s">
        <v>22</v>
      </c>
      <c r="L387" s="20"/>
    </row>
    <row r="388" s="6" customFormat="1" ht="37" customHeight="1" spans="1:12">
      <c r="A388" s="20">
        <v>384</v>
      </c>
      <c r="B388" s="20" t="s">
        <v>490</v>
      </c>
      <c r="C388" s="20" t="s">
        <v>514</v>
      </c>
      <c r="D388" s="20" t="s">
        <v>515</v>
      </c>
      <c r="E388" s="20" t="s">
        <v>18</v>
      </c>
      <c r="F388" s="20" t="s">
        <v>19</v>
      </c>
      <c r="G388" s="20" t="s">
        <v>20</v>
      </c>
      <c r="H388" s="27">
        <v>45689</v>
      </c>
      <c r="I388" s="20" t="s">
        <v>493</v>
      </c>
      <c r="J388" s="20">
        <f>IF(F388="是",VLOOKUP(G388,[35]Sheet2!A:C,3,FALSE),VLOOKUP(G388,[35]Sheet2!A:B,2,FALSE))</f>
        <v>600</v>
      </c>
      <c r="K388" s="35" t="s">
        <v>22</v>
      </c>
      <c r="L388" s="20"/>
    </row>
    <row r="389" s="6" customFormat="1" ht="37" customHeight="1" spans="1:12">
      <c r="A389" s="20">
        <v>385</v>
      </c>
      <c r="B389" s="20" t="s">
        <v>490</v>
      </c>
      <c r="C389" s="20" t="s">
        <v>514</v>
      </c>
      <c r="D389" s="20" t="s">
        <v>516</v>
      </c>
      <c r="E389" s="20" t="s">
        <v>18</v>
      </c>
      <c r="F389" s="20" t="s">
        <v>19</v>
      </c>
      <c r="G389" s="20" t="s">
        <v>85</v>
      </c>
      <c r="H389" s="27">
        <v>45689</v>
      </c>
      <c r="I389" s="20" t="s">
        <v>517</v>
      </c>
      <c r="J389" s="20">
        <f>IF(F389="是",VLOOKUP(G389,[35]Sheet2!A:C,3,FALSE),VLOOKUP(G389,[35]Sheet2!A:B,2,FALSE))</f>
        <v>800</v>
      </c>
      <c r="K389" s="35" t="s">
        <v>22</v>
      </c>
      <c r="L389" s="20"/>
    </row>
    <row r="390" s="6" customFormat="1" ht="37" customHeight="1" spans="1:12">
      <c r="A390" s="20">
        <v>386</v>
      </c>
      <c r="B390" s="20" t="s">
        <v>490</v>
      </c>
      <c r="C390" s="20" t="s">
        <v>514</v>
      </c>
      <c r="D390" s="20" t="s">
        <v>518</v>
      </c>
      <c r="E390" s="20" t="s">
        <v>18</v>
      </c>
      <c r="F390" s="20" t="s">
        <v>19</v>
      </c>
      <c r="G390" s="20" t="s">
        <v>438</v>
      </c>
      <c r="H390" s="27">
        <v>45689</v>
      </c>
      <c r="I390" s="20" t="s">
        <v>517</v>
      </c>
      <c r="J390" s="20">
        <v>800</v>
      </c>
      <c r="K390" s="35" t="s">
        <v>22</v>
      </c>
      <c r="L390" s="20"/>
    </row>
    <row r="391" s="6" customFormat="1" ht="37" customHeight="1" spans="1:12">
      <c r="A391" s="20">
        <v>387</v>
      </c>
      <c r="B391" s="20" t="s">
        <v>490</v>
      </c>
      <c r="C391" s="20" t="s">
        <v>519</v>
      </c>
      <c r="D391" s="20" t="s">
        <v>520</v>
      </c>
      <c r="E391" s="20" t="s">
        <v>18</v>
      </c>
      <c r="F391" s="20" t="s">
        <v>19</v>
      </c>
      <c r="G391" s="20" t="s">
        <v>20</v>
      </c>
      <c r="H391" s="27">
        <v>45658</v>
      </c>
      <c r="I391" s="20" t="s">
        <v>503</v>
      </c>
      <c r="J391" s="20">
        <f>IF(F391="是",VLOOKUP(G391,[35]Sheet2!A:C,3,FALSE),VLOOKUP(G391,[35]Sheet2!A:B,2,FALSE))</f>
        <v>600</v>
      </c>
      <c r="K391" s="35" t="s">
        <v>22</v>
      </c>
      <c r="L391" s="20"/>
    </row>
    <row r="392" s="6" customFormat="1" ht="37" customHeight="1" spans="1:12">
      <c r="A392" s="20">
        <v>388</v>
      </c>
      <c r="B392" s="20" t="s">
        <v>490</v>
      </c>
      <c r="C392" s="20" t="s">
        <v>494</v>
      </c>
      <c r="D392" s="20" t="s">
        <v>521</v>
      </c>
      <c r="E392" s="20" t="s">
        <v>18</v>
      </c>
      <c r="F392" s="20" t="s">
        <v>19</v>
      </c>
      <c r="G392" s="20" t="s">
        <v>20</v>
      </c>
      <c r="H392" s="27">
        <v>45689</v>
      </c>
      <c r="I392" s="20" t="s">
        <v>493</v>
      </c>
      <c r="J392" s="20">
        <f>IF(F392="是",VLOOKUP(G392,[35]Sheet2!A:C,3,FALSE),VLOOKUP(G392,[35]Sheet2!A:B,2,FALSE))</f>
        <v>600</v>
      </c>
      <c r="K392" s="35" t="s">
        <v>22</v>
      </c>
      <c r="L392" s="20"/>
    </row>
    <row r="393" s="6" customFormat="1" ht="37" customHeight="1" spans="1:12">
      <c r="A393" s="20">
        <v>389</v>
      </c>
      <c r="B393" s="20" t="s">
        <v>490</v>
      </c>
      <c r="C393" s="20" t="s">
        <v>496</v>
      </c>
      <c r="D393" s="20" t="s">
        <v>522</v>
      </c>
      <c r="E393" s="26" t="s">
        <v>18</v>
      </c>
      <c r="F393" s="20" t="s">
        <v>19</v>
      </c>
      <c r="G393" s="20" t="s">
        <v>20</v>
      </c>
      <c r="H393" s="27">
        <v>45658</v>
      </c>
      <c r="I393" s="20" t="s">
        <v>523</v>
      </c>
      <c r="J393" s="20">
        <f>IF(F393="是",VLOOKUP(G393,[35]Sheet2!A:C,3,FALSE),VLOOKUP(G393,[35]Sheet2!A:B,2,FALSE))</f>
        <v>600</v>
      </c>
      <c r="K393" s="35" t="s">
        <v>22</v>
      </c>
      <c r="L393" s="20"/>
    </row>
    <row r="394" s="6" customFormat="1" ht="37" customHeight="1" spans="1:12">
      <c r="A394" s="20">
        <v>390</v>
      </c>
      <c r="B394" s="20" t="s">
        <v>490</v>
      </c>
      <c r="C394" s="20" t="s">
        <v>514</v>
      </c>
      <c r="D394" s="20" t="s">
        <v>524</v>
      </c>
      <c r="E394" s="26" t="s">
        <v>18</v>
      </c>
      <c r="F394" s="20" t="s">
        <v>19</v>
      </c>
      <c r="G394" s="20" t="s">
        <v>20</v>
      </c>
      <c r="H394" s="27">
        <v>45717</v>
      </c>
      <c r="I394" s="20" t="s">
        <v>512</v>
      </c>
      <c r="J394" s="20">
        <f>IF(F394="是",VLOOKUP(G394,[35]Sheet2!A:C,3,FALSE),VLOOKUP(G394,[35]Sheet2!A:B,2,FALSE))</f>
        <v>600</v>
      </c>
      <c r="K394" s="35" t="s">
        <v>22</v>
      </c>
      <c r="L394" s="20"/>
    </row>
    <row r="395" s="6" customFormat="1" ht="37" customHeight="1" spans="1:12">
      <c r="A395" s="20">
        <v>391</v>
      </c>
      <c r="B395" s="20" t="s">
        <v>490</v>
      </c>
      <c r="C395" s="20" t="s">
        <v>525</v>
      </c>
      <c r="D395" s="20" t="s">
        <v>526</v>
      </c>
      <c r="E395" s="26" t="s">
        <v>18</v>
      </c>
      <c r="F395" s="20" t="s">
        <v>19</v>
      </c>
      <c r="G395" s="20" t="s">
        <v>20</v>
      </c>
      <c r="H395" s="27">
        <v>45689</v>
      </c>
      <c r="I395" s="20" t="s">
        <v>517</v>
      </c>
      <c r="J395" s="20">
        <f>IF(F395="是",VLOOKUP(G395,[35]Sheet2!A:C,3,FALSE),VLOOKUP(G395,[35]Sheet2!A:B,2,FALSE))</f>
        <v>600</v>
      </c>
      <c r="K395" s="35" t="s">
        <v>22</v>
      </c>
      <c r="L395" s="20"/>
    </row>
    <row r="396" s="6" customFormat="1" ht="37" customHeight="1" spans="1:12">
      <c r="A396" s="20">
        <v>392</v>
      </c>
      <c r="B396" s="20" t="s">
        <v>490</v>
      </c>
      <c r="C396" s="20" t="s">
        <v>525</v>
      </c>
      <c r="D396" s="20" t="s">
        <v>527</v>
      </c>
      <c r="E396" s="26" t="s">
        <v>18</v>
      </c>
      <c r="F396" s="20" t="s">
        <v>19</v>
      </c>
      <c r="G396" s="20" t="s">
        <v>85</v>
      </c>
      <c r="H396" s="27">
        <v>45689</v>
      </c>
      <c r="I396" s="20" t="s">
        <v>517</v>
      </c>
      <c r="J396" s="20">
        <f>IF(F396="是",VLOOKUP(G396,[35]Sheet2!A:C,3,FALSE),VLOOKUP(G396,[35]Sheet2!A:B,2,FALSE))</f>
        <v>800</v>
      </c>
      <c r="K396" s="35" t="s">
        <v>22</v>
      </c>
      <c r="L396" s="20"/>
    </row>
    <row r="397" ht="51" customHeight="1" spans="1:12">
      <c r="A397" s="48" t="s">
        <v>528</v>
      </c>
      <c r="B397" s="49"/>
      <c r="C397" s="49"/>
      <c r="D397" s="49"/>
      <c r="E397" s="49"/>
      <c r="F397" s="49"/>
      <c r="G397" s="49"/>
      <c r="H397" s="49"/>
      <c r="I397" s="50"/>
      <c r="J397" s="20">
        <f>SUM(J5:J396)</f>
        <v>254800</v>
      </c>
      <c r="K397" s="20"/>
      <c r="L397" s="51"/>
    </row>
  </sheetData>
  <autoFilter ref="A4:K397">
    <extLst/>
  </autoFilter>
  <mergeCells count="3">
    <mergeCell ref="A2:L2"/>
    <mergeCell ref="A3:L3"/>
    <mergeCell ref="A397:I397"/>
  </mergeCells>
  <conditionalFormatting sqref="D103">
    <cfRule type="duplicateValues" dxfId="0" priority="4"/>
  </conditionalFormatting>
  <conditionalFormatting sqref="D166">
    <cfRule type="duplicateValues" dxfId="0" priority="3"/>
  </conditionalFormatting>
  <conditionalFormatting sqref="D208">
    <cfRule type="duplicateValues" dxfId="0" priority="2"/>
  </conditionalFormatting>
  <conditionalFormatting sqref="D327">
    <cfRule type="duplicateValues" dxfId="0" priority="40"/>
  </conditionalFormatting>
  <conditionalFormatting sqref="D330">
    <cfRule type="duplicateValues" dxfId="0" priority="39"/>
  </conditionalFormatting>
  <conditionalFormatting sqref="D338">
    <cfRule type="duplicateValues" dxfId="0" priority="38"/>
  </conditionalFormatting>
  <conditionalFormatting sqref="D93:D99">
    <cfRule type="duplicateValues" dxfId="0" priority="5"/>
  </conditionalFormatting>
  <conditionalFormatting sqref="D147:D152 D154:D165">
    <cfRule type="duplicateValues" dxfId="1" priority="6"/>
  </conditionalFormatting>
  <dataValidations count="12">
    <dataValidation type="list" allowBlank="1" showInputMessage="1" showErrorMessage="1" sqref="G344 G340:G342">
      <formula1>[34]Sheet2!#REF!</formula1>
    </dataValidation>
    <dataValidation type="list" allowBlank="1" showInputMessage="1" sqref="E5 E46 E85 E99 E136 E153 E156 E204 E207 E242 E374 E14:E17 E20:E22 E49:E52 E60:E61 E86:E88 E104:E116 E121:E123 E147:E152 E154:E155 E167:E171 E177:E189 E225:E226 E235:E238 E282:E285 E326:E357 E369:E372 E376:E392">
      <formula1>"脱贫户,脱贫不稳定户,边缘易致贫户,突发严重困难户"</formula1>
    </dataValidation>
    <dataValidation type="list" allowBlank="1" showInputMessage="1" showErrorMessage="1" sqref="E103 E129:E135">
      <formula1>"脱贫户,脱贫不稳定户,边缘易致贫户,突发严重困难户"</formula1>
    </dataValidation>
    <dataValidation type="list" allowBlank="1" showInputMessage="1" showErrorMessage="1" sqref="G47:G48 G53:G61 G81:G85">
      <formula1>[6]Sheet2!#REF!</formula1>
    </dataValidation>
    <dataValidation type="list" allowBlank="1" showInputMessage="1" showErrorMessage="1" sqref="E31 E32 E42 E157 E166 E245 E373 E375 E6:E8 E9:E11 E12:E13 E18:E19 E23:E30 E35:E39 E40:E41 E43:E45 E47:E48 E53:E59 E62:E84 E89:E98 E100:E102 E124:E128 E137:E146 E159:E165 E172:E176 E190:E203 E205:E206 E208:E224 E227:E228 E239:E241 E243:E244 E246:E281 E286:E289 E290:E325 E358:E368 E393:E396">
      <formula1>"脱贫劳动力,脱贫不稳定户,边缘易致贫户,突发严重困难户"</formula1>
    </dataValidation>
    <dataValidation type="list" allowBlank="1" showInputMessage="1" showErrorMessage="1" sqref="G5 G9">
      <formula1>[1]Sheet2!#REF!</formula1>
    </dataValidation>
    <dataValidation type="list" allowBlank="1" showInputMessage="1" showErrorMessage="1" sqref="F31 F40 F41 F42 F121 F153 F5:F9 F10:F13 F14:F30 F32:F39 F43:F44 F46:F85 F86:F106 F108:F112 F124:F146 F147:F152 F154:F155 F156:F157 F160:F165 F166:F228 F235:F244 F247:F289 F290:F325 F326:F375 F376:F392 F393:F396">
      <formula1>"是,否"</formula1>
    </dataValidation>
    <dataValidation type="list" allowBlank="1" showInputMessage="1" showErrorMessage="1" sqref="G255 G290 G247:G248 G252:G253 G257:G264">
      <formula1>[30]Sheet2!#REF!</formula1>
    </dataValidation>
    <dataValidation type="list" allowBlank="1" showInputMessage="1" sqref="G390">
      <formula1>[35]Sheet2!#REF!</formula1>
    </dataValidation>
    <dataValidation type="list" allowBlank="1" showInputMessage="1" showErrorMessage="1" sqref="G86:G91">
      <formula1>[16]Sheet2!#REF!</formula1>
    </dataValidation>
    <dataValidation type="list" allowBlank="1" showInputMessage="1" showErrorMessage="1" sqref="G147:G152">
      <formula1>[17]Sheet2!#REF!</formula1>
    </dataValidation>
    <dataValidation type="list" allowBlank="1" showInputMessage="1" showErrorMessage="1" sqref="G376:G389 G391:G392 G393:G396">
      <formula1>[35]Sheet2!#REF!</formula1>
    </dataValidation>
  </dataValidations>
  <printOptions horizontalCentered="1"/>
  <pageMargins left="0.393055555555556" right="0.156944444444444" top="0.275" bottom="0.314583333333333" header="0.236111111111111" footer="0.156944444444444"/>
  <pageSetup paperSize="9" scale="6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529</v>
      </c>
      <c r="B1" t="s">
        <v>530</v>
      </c>
      <c r="C1" t="s">
        <v>531</v>
      </c>
    </row>
    <row r="2" spans="1:3">
      <c r="A2" s="1" t="s">
        <v>532</v>
      </c>
      <c r="B2" s="1">
        <v>800</v>
      </c>
      <c r="C2" s="1">
        <f t="shared" ref="C2:C35" si="0">B2/2</f>
        <v>400</v>
      </c>
    </row>
    <row r="3" spans="1:3">
      <c r="A3" s="1" t="s">
        <v>291</v>
      </c>
      <c r="B3" s="1">
        <v>800</v>
      </c>
      <c r="C3" s="1">
        <f t="shared" si="0"/>
        <v>400</v>
      </c>
    </row>
    <row r="4" spans="1:3">
      <c r="A4" s="1" t="s">
        <v>533</v>
      </c>
      <c r="B4" s="1">
        <v>800</v>
      </c>
      <c r="C4" s="1">
        <f t="shared" si="0"/>
        <v>400</v>
      </c>
    </row>
    <row r="5" spans="1:3">
      <c r="A5" s="1" t="s">
        <v>341</v>
      </c>
      <c r="B5" s="1">
        <v>800</v>
      </c>
      <c r="C5" s="1">
        <f t="shared" si="0"/>
        <v>400</v>
      </c>
    </row>
    <row r="6" spans="1:3">
      <c r="A6" s="1" t="s">
        <v>128</v>
      </c>
      <c r="B6" s="1">
        <v>800</v>
      </c>
      <c r="C6" s="1">
        <f t="shared" si="0"/>
        <v>400</v>
      </c>
    </row>
    <row r="7" spans="1:3">
      <c r="A7" s="1" t="s">
        <v>534</v>
      </c>
      <c r="B7" s="1">
        <v>800</v>
      </c>
      <c r="C7" s="1">
        <f t="shared" si="0"/>
        <v>400</v>
      </c>
    </row>
    <row r="8" spans="1:3">
      <c r="A8" s="1" t="s">
        <v>213</v>
      </c>
      <c r="B8" s="1">
        <v>800</v>
      </c>
      <c r="C8" s="1">
        <f t="shared" si="0"/>
        <v>400</v>
      </c>
    </row>
    <row r="9" spans="1:3">
      <c r="A9" s="1" t="s">
        <v>535</v>
      </c>
      <c r="B9" s="1">
        <v>800</v>
      </c>
      <c r="C9" s="1">
        <f t="shared" si="0"/>
        <v>400</v>
      </c>
    </row>
    <row r="10" spans="1:3">
      <c r="A10" s="1" t="s">
        <v>159</v>
      </c>
      <c r="B10" s="1">
        <v>800</v>
      </c>
      <c r="C10" s="1">
        <f t="shared" si="0"/>
        <v>400</v>
      </c>
    </row>
    <row r="11" spans="1:3">
      <c r="A11" s="1" t="s">
        <v>536</v>
      </c>
      <c r="B11" s="1">
        <v>800</v>
      </c>
      <c r="C11" s="1">
        <f t="shared" si="0"/>
        <v>400</v>
      </c>
    </row>
    <row r="12" spans="1:3">
      <c r="A12" s="1" t="s">
        <v>326</v>
      </c>
      <c r="B12" s="1">
        <v>800</v>
      </c>
      <c r="C12" s="1">
        <f t="shared" si="0"/>
        <v>400</v>
      </c>
    </row>
    <row r="13" spans="1:3">
      <c r="A13" s="1" t="s">
        <v>52</v>
      </c>
      <c r="B13" s="1">
        <v>600</v>
      </c>
      <c r="C13" s="1">
        <f t="shared" si="0"/>
        <v>300</v>
      </c>
    </row>
    <row r="14" spans="1:3">
      <c r="A14" s="1" t="s">
        <v>54</v>
      </c>
      <c r="B14" s="1">
        <v>800</v>
      </c>
      <c r="C14" s="1">
        <f t="shared" si="0"/>
        <v>400</v>
      </c>
    </row>
    <row r="15" spans="1:3">
      <c r="A15" s="1" t="s">
        <v>78</v>
      </c>
      <c r="B15" s="1">
        <v>800</v>
      </c>
      <c r="C15" s="1">
        <f t="shared" si="0"/>
        <v>400</v>
      </c>
    </row>
    <row r="16" spans="1:3">
      <c r="A16" s="1" t="s">
        <v>266</v>
      </c>
      <c r="B16" s="1">
        <v>800</v>
      </c>
      <c r="C16" s="1">
        <f t="shared" si="0"/>
        <v>400</v>
      </c>
    </row>
    <row r="17" spans="1:3">
      <c r="A17" s="1" t="s">
        <v>224</v>
      </c>
      <c r="B17" s="1">
        <v>600</v>
      </c>
      <c r="C17" s="1">
        <f t="shared" si="0"/>
        <v>300</v>
      </c>
    </row>
    <row r="18" spans="1:3">
      <c r="A18" s="1" t="s">
        <v>26</v>
      </c>
      <c r="B18" s="1">
        <v>800</v>
      </c>
      <c r="C18" s="1">
        <f t="shared" si="0"/>
        <v>400</v>
      </c>
    </row>
    <row r="19" spans="1:3">
      <c r="A19" s="1" t="s">
        <v>537</v>
      </c>
      <c r="B19" s="1">
        <v>800</v>
      </c>
      <c r="C19" s="1">
        <f t="shared" si="0"/>
        <v>400</v>
      </c>
    </row>
    <row r="20" spans="1:3">
      <c r="A20" s="1" t="s">
        <v>538</v>
      </c>
      <c r="B20" s="1">
        <v>800</v>
      </c>
      <c r="C20" s="1">
        <f t="shared" si="0"/>
        <v>400</v>
      </c>
    </row>
    <row r="21" spans="1:3">
      <c r="A21" s="1" t="s">
        <v>539</v>
      </c>
      <c r="B21" s="1">
        <v>800</v>
      </c>
      <c r="C21" s="1">
        <f t="shared" si="0"/>
        <v>400</v>
      </c>
    </row>
    <row r="22" spans="1:3">
      <c r="A22" s="1" t="s">
        <v>540</v>
      </c>
      <c r="B22" s="1">
        <v>800</v>
      </c>
      <c r="C22" s="1">
        <f t="shared" si="0"/>
        <v>400</v>
      </c>
    </row>
    <row r="23" spans="1:3">
      <c r="A23" s="1" t="s">
        <v>85</v>
      </c>
      <c r="B23" s="1">
        <v>800</v>
      </c>
      <c r="C23" s="1">
        <f t="shared" si="0"/>
        <v>400</v>
      </c>
    </row>
    <row r="24" spans="1:3">
      <c r="A24" s="1" t="s">
        <v>241</v>
      </c>
      <c r="B24" s="1">
        <v>800</v>
      </c>
      <c r="C24" s="1">
        <f t="shared" si="0"/>
        <v>400</v>
      </c>
    </row>
    <row r="25" spans="1:3">
      <c r="A25" s="1" t="s">
        <v>20</v>
      </c>
      <c r="B25" s="1">
        <v>600</v>
      </c>
      <c r="C25" s="1">
        <f t="shared" si="0"/>
        <v>300</v>
      </c>
    </row>
    <row r="26" spans="1:3">
      <c r="A26" s="1" t="s">
        <v>36</v>
      </c>
      <c r="B26" s="1">
        <v>800</v>
      </c>
      <c r="C26" s="1">
        <f t="shared" si="0"/>
        <v>400</v>
      </c>
    </row>
    <row r="27" spans="1:3">
      <c r="A27" s="1" t="s">
        <v>182</v>
      </c>
      <c r="B27" s="1">
        <v>800</v>
      </c>
      <c r="C27" s="1">
        <f t="shared" si="0"/>
        <v>400</v>
      </c>
    </row>
    <row r="28" spans="1:3">
      <c r="A28" s="1" t="s">
        <v>541</v>
      </c>
      <c r="B28" s="1">
        <v>800</v>
      </c>
      <c r="C28" s="1">
        <f t="shared" si="0"/>
        <v>400</v>
      </c>
    </row>
    <row r="29" spans="1:3">
      <c r="A29" s="1" t="s">
        <v>542</v>
      </c>
      <c r="B29" s="1">
        <v>800</v>
      </c>
      <c r="C29" s="1">
        <f t="shared" si="0"/>
        <v>400</v>
      </c>
    </row>
    <row r="30" spans="1:3">
      <c r="A30" s="1" t="s">
        <v>543</v>
      </c>
      <c r="B30" s="1">
        <v>800</v>
      </c>
      <c r="C30" s="1">
        <f t="shared" si="0"/>
        <v>400</v>
      </c>
    </row>
    <row r="31" spans="1:3">
      <c r="A31" s="1" t="s">
        <v>544</v>
      </c>
      <c r="B31" s="1">
        <v>800</v>
      </c>
      <c r="C31" s="1">
        <f t="shared" si="0"/>
        <v>400</v>
      </c>
    </row>
    <row r="32" spans="1:3">
      <c r="A32" s="2" t="s">
        <v>545</v>
      </c>
      <c r="B32" s="1">
        <v>800</v>
      </c>
      <c r="C32" s="1">
        <f t="shared" si="0"/>
        <v>400</v>
      </c>
    </row>
    <row r="33" spans="1:3">
      <c r="A33" s="2" t="s">
        <v>546</v>
      </c>
      <c r="B33" s="1">
        <v>800</v>
      </c>
      <c r="C33" s="1">
        <f t="shared" si="0"/>
        <v>400</v>
      </c>
    </row>
    <row r="34" spans="1:3">
      <c r="A34" s="1" t="s">
        <v>547</v>
      </c>
      <c r="B34" s="1">
        <v>800</v>
      </c>
      <c r="C34" s="1">
        <f t="shared" si="0"/>
        <v>400</v>
      </c>
    </row>
    <row r="35" spans="1:3">
      <c r="A35" s="3" t="s">
        <v>548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2025-06-13T02:03:52Z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