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鹿寨县2025年脱贫劳动力跨省就业一次性交通补助花名册" sheetId="1" r:id="rId1"/>
    <sheet name="Sheet2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0" hidden="1">鹿寨县2025年脱贫劳动力跨省就业一次性交通补助花名册!$A$4:$K$525</definedName>
    <definedName name="_xlnm.Print_Titles" localSheetId="0">鹿寨县2025年脱贫劳动力跨省就业一次性交通补助花名册!$4:$4</definedName>
    <definedName name="_xlnm.Print_Area" localSheetId="0">鹿寨县2025年脱贫劳动力跨省就业一次性交通补助花名册!$A$1:$L$525</definedName>
  </definedNames>
  <calcPr calcId="144525"/>
</workbook>
</file>

<file path=xl/sharedStrings.xml><?xml version="1.0" encoding="utf-8"?>
<sst xmlns="http://schemas.openxmlformats.org/spreadsheetml/2006/main" count="4194" uniqueCount="712">
  <si>
    <t>附件6</t>
  </si>
  <si>
    <t>鹿寨县2025年脱贫劳动力跨省就业一次性交通补助花名册（第五批）</t>
  </si>
  <si>
    <t>填报单位（盖章）：鹿寨县农业农村局                      审核领导：张佐霖                      填报人：黄静                             填报日期：2025年8月4日</t>
  </si>
  <si>
    <t>序号</t>
  </si>
  <si>
    <t>乡镇</t>
  </si>
  <si>
    <t>行政村</t>
  </si>
  <si>
    <t>姓名</t>
  </si>
  <si>
    <t>人员类别</t>
  </si>
  <si>
    <t>是否乘坐专列</t>
  </si>
  <si>
    <t>务工区域（省）</t>
  </si>
  <si>
    <t>今年外出时间</t>
  </si>
  <si>
    <t>务工月份</t>
  </si>
  <si>
    <t>补助金额（元）</t>
  </si>
  <si>
    <t>惠民惠农财政补贴资金“一卡通”信息</t>
  </si>
  <si>
    <t>备注</t>
  </si>
  <si>
    <t>黄冕镇</t>
  </si>
  <si>
    <t>大端村</t>
  </si>
  <si>
    <t>李月云</t>
  </si>
  <si>
    <t>脱贫劳动力</t>
  </si>
  <si>
    <t>否</t>
  </si>
  <si>
    <t>广东省</t>
  </si>
  <si>
    <t>2-7月</t>
  </si>
  <si>
    <t>一卡通系统登记账号</t>
  </si>
  <si>
    <t>丁赐翔</t>
  </si>
  <si>
    <t>韦荣新</t>
  </si>
  <si>
    <t>改江村</t>
  </si>
  <si>
    <t>李越</t>
  </si>
  <si>
    <t>李伟</t>
  </si>
  <si>
    <t>韦忠旭</t>
  </si>
  <si>
    <t>6月</t>
  </si>
  <si>
    <t>古赏村</t>
  </si>
  <si>
    <t>张世明</t>
  </si>
  <si>
    <t>2-6月</t>
  </si>
  <si>
    <t>曾水安</t>
  </si>
  <si>
    <t>曾华安</t>
  </si>
  <si>
    <t>曾华强</t>
  </si>
  <si>
    <t>江苏省</t>
  </si>
  <si>
    <t>曾德华</t>
  </si>
  <si>
    <t>邹菊华</t>
  </si>
  <si>
    <t>曾老满</t>
  </si>
  <si>
    <t>陈华</t>
  </si>
  <si>
    <t>3-7月</t>
  </si>
  <si>
    <t>黄冕村</t>
  </si>
  <si>
    <t>韦士谷</t>
  </si>
  <si>
    <t>罗德源</t>
  </si>
  <si>
    <t>廖华红</t>
  </si>
  <si>
    <t>罗秋福</t>
  </si>
  <si>
    <t>上海市</t>
  </si>
  <si>
    <t>潘翠莉</t>
  </si>
  <si>
    <t>潘太启</t>
  </si>
  <si>
    <t>福建省</t>
  </si>
  <si>
    <t>2-4月</t>
  </si>
  <si>
    <t>廖华兴</t>
  </si>
  <si>
    <t>旧街村</t>
  </si>
  <si>
    <t>廖继邯</t>
  </si>
  <si>
    <t>廖雪娟</t>
  </si>
  <si>
    <t>海南省</t>
  </si>
  <si>
    <t>6、7月</t>
  </si>
  <si>
    <t>林誉杰</t>
  </si>
  <si>
    <t>5-7月</t>
  </si>
  <si>
    <t>潘凤慧</t>
  </si>
  <si>
    <t>六脉村</t>
  </si>
  <si>
    <t>廖秋桂</t>
  </si>
  <si>
    <t>邱木华</t>
  </si>
  <si>
    <t>赖华坚</t>
  </si>
  <si>
    <t>莫倩玲</t>
  </si>
  <si>
    <t>廖明振</t>
  </si>
  <si>
    <t>4-7月</t>
  </si>
  <si>
    <t>廖红健</t>
  </si>
  <si>
    <t>廖红波</t>
  </si>
  <si>
    <t>浙江省</t>
  </si>
  <si>
    <t>廖水安</t>
  </si>
  <si>
    <t>卢昌海</t>
  </si>
  <si>
    <t>盘龙村</t>
  </si>
  <si>
    <t>潘晓</t>
  </si>
  <si>
    <t>林春爱</t>
  </si>
  <si>
    <t>3-4月</t>
  </si>
  <si>
    <t>山脚村</t>
  </si>
  <si>
    <t>蓝园园</t>
  </si>
  <si>
    <t>刘瑞兴</t>
  </si>
  <si>
    <t>石门村</t>
  </si>
  <si>
    <t>蓝杏樱</t>
  </si>
  <si>
    <t>黄京秀</t>
  </si>
  <si>
    <t>潘引龙</t>
  </si>
  <si>
    <t>潘轩琪</t>
  </si>
  <si>
    <t>余代强</t>
  </si>
  <si>
    <t>江荣</t>
  </si>
  <si>
    <t>江振华</t>
  </si>
  <si>
    <t>幽兰村</t>
  </si>
  <si>
    <t>潘安华</t>
  </si>
  <si>
    <t>潘尉勇</t>
  </si>
  <si>
    <t>潘安喜</t>
  </si>
  <si>
    <t>覃阳石</t>
  </si>
  <si>
    <t>黄柳滋</t>
  </si>
  <si>
    <t>潘惠宣</t>
  </si>
  <si>
    <t>陈积丽</t>
  </si>
  <si>
    <t>潘能德</t>
  </si>
  <si>
    <t>潘能海</t>
  </si>
  <si>
    <t>平山镇</t>
  </si>
  <si>
    <t>孔堂村</t>
  </si>
  <si>
    <t>吴才广</t>
  </si>
  <si>
    <t>2025年4月</t>
  </si>
  <si>
    <t>吴慧婷</t>
  </si>
  <si>
    <t>罗勇涛</t>
  </si>
  <si>
    <t>2025年3月</t>
  </si>
  <si>
    <t>青山村</t>
  </si>
  <si>
    <t>周海林</t>
  </si>
  <si>
    <t>2025年2月</t>
  </si>
  <si>
    <t>屯秋村</t>
  </si>
  <si>
    <t>罗长新</t>
  </si>
  <si>
    <t>2025年1月</t>
  </si>
  <si>
    <t>凌燕</t>
  </si>
  <si>
    <t>覃言岭</t>
  </si>
  <si>
    <t>覃光耀</t>
  </si>
  <si>
    <t>覃才丽</t>
  </si>
  <si>
    <t>钟良</t>
  </si>
  <si>
    <t>何甜甜</t>
  </si>
  <si>
    <t>何媛春</t>
  </si>
  <si>
    <t>黄秀兰</t>
  </si>
  <si>
    <t>龙婆村</t>
  </si>
  <si>
    <t>罗长祺</t>
  </si>
  <si>
    <t>芝山村</t>
  </si>
  <si>
    <t>陶周富</t>
  </si>
  <si>
    <t>陶宝军</t>
  </si>
  <si>
    <t>石龙村</t>
  </si>
  <si>
    <t>梁国龙</t>
  </si>
  <si>
    <t>中村村</t>
  </si>
  <si>
    <t>罗丽丽</t>
  </si>
  <si>
    <t>罗谋波</t>
  </si>
  <si>
    <t>黄桂梅</t>
  </si>
  <si>
    <t>罗静凤</t>
  </si>
  <si>
    <t>罗暖吴</t>
  </si>
  <si>
    <t>云南省</t>
  </si>
  <si>
    <t>罗贵</t>
  </si>
  <si>
    <t>梁紫琪</t>
  </si>
  <si>
    <t>罗长平</t>
  </si>
  <si>
    <t>梁爱梅</t>
  </si>
  <si>
    <t>罗泽全</t>
  </si>
  <si>
    <t>罗海义</t>
  </si>
  <si>
    <t>陆萍</t>
  </si>
  <si>
    <t>陶海萍</t>
  </si>
  <si>
    <t>罗柳华</t>
  </si>
  <si>
    <t>罗韦华</t>
  </si>
  <si>
    <t>罗利明</t>
  </si>
  <si>
    <t>罗丽华</t>
  </si>
  <si>
    <t>罗建明</t>
  </si>
  <si>
    <t>谭艳龙</t>
  </si>
  <si>
    <t>张红丽</t>
  </si>
  <si>
    <t>罗金双</t>
  </si>
  <si>
    <t>罗莲芳</t>
  </si>
  <si>
    <t>罗海娟</t>
  </si>
  <si>
    <t>大阳村</t>
  </si>
  <si>
    <t>谭忠健</t>
  </si>
  <si>
    <t>陶克毅</t>
  </si>
  <si>
    <t>陶克昌</t>
  </si>
  <si>
    <t>贵州省</t>
  </si>
  <si>
    <t>2025年6月</t>
  </si>
  <si>
    <t>冷桥生</t>
  </si>
  <si>
    <t>黄丽</t>
  </si>
  <si>
    <t>谭忠安</t>
  </si>
  <si>
    <t>余明春</t>
  </si>
  <si>
    <t>谭绩善</t>
  </si>
  <si>
    <t>谭业贵</t>
  </si>
  <si>
    <t>谭业兵</t>
  </si>
  <si>
    <t>陶振永</t>
  </si>
  <si>
    <t>梁海娇</t>
  </si>
  <si>
    <t>梁海华</t>
  </si>
  <si>
    <t>谭忠坤</t>
  </si>
  <si>
    <t>榨油村</t>
  </si>
  <si>
    <t>罗安强</t>
  </si>
  <si>
    <t>罗庆福</t>
  </si>
  <si>
    <t>罗庆全</t>
  </si>
  <si>
    <t>罗海游</t>
  </si>
  <si>
    <t>罗业松</t>
  </si>
  <si>
    <t>卢燕凤</t>
  </si>
  <si>
    <t>罗安福</t>
  </si>
  <si>
    <t>罗安荣</t>
  </si>
  <si>
    <t>罗业荣</t>
  </si>
  <si>
    <t>新疆维吾尔自治区</t>
  </si>
  <si>
    <t>莫亚利</t>
  </si>
  <si>
    <t>中渡镇</t>
  </si>
  <si>
    <t>长盛村</t>
  </si>
  <si>
    <t>黄维洪</t>
  </si>
  <si>
    <t>2月</t>
  </si>
  <si>
    <t>陆佳珉</t>
  </si>
  <si>
    <t>陶俊良</t>
  </si>
  <si>
    <t>1月</t>
  </si>
  <si>
    <t>陶新</t>
  </si>
  <si>
    <t xml:space="preserve"> 长盛村</t>
  </si>
  <si>
    <t>黄腾龙</t>
  </si>
  <si>
    <t>陶运芬</t>
  </si>
  <si>
    <t>陈小龙</t>
  </si>
  <si>
    <t>黄诗书</t>
  </si>
  <si>
    <t>陶志员</t>
  </si>
  <si>
    <t>黄诗国</t>
  </si>
  <si>
    <t>贝塘村</t>
  </si>
  <si>
    <t>覃运华</t>
  </si>
  <si>
    <t>大门村</t>
  </si>
  <si>
    <t>覃玉燕</t>
  </si>
  <si>
    <t>4月</t>
  </si>
  <si>
    <t>廖树宽</t>
  </si>
  <si>
    <t>高坡村</t>
  </si>
  <si>
    <t>黄兴驰</t>
  </si>
  <si>
    <t>3月</t>
  </si>
  <si>
    <t>黄兴富</t>
  </si>
  <si>
    <t>罗泽林</t>
  </si>
  <si>
    <t>5月</t>
  </si>
  <si>
    <t>福龙村</t>
  </si>
  <si>
    <t>潘玉枝</t>
  </si>
  <si>
    <t>罗广付</t>
  </si>
  <si>
    <t>甘肃省</t>
  </si>
  <si>
    <t>郑英和</t>
  </si>
  <si>
    <t>英山社区</t>
  </si>
  <si>
    <t>覃气敢</t>
  </si>
  <si>
    <t>陈忠强</t>
  </si>
  <si>
    <t>徐献鹏</t>
  </si>
  <si>
    <t>赵良飞</t>
  </si>
  <si>
    <t>河北省</t>
  </si>
  <si>
    <t>阳建雄</t>
  </si>
  <si>
    <t>黄楚芳</t>
  </si>
  <si>
    <t>吴小健</t>
  </si>
  <si>
    <t>山尖村</t>
  </si>
  <si>
    <t>韦坤</t>
  </si>
  <si>
    <t>潘忠娇</t>
  </si>
  <si>
    <t>韦潘涛</t>
  </si>
  <si>
    <t>韦仁成</t>
  </si>
  <si>
    <t>韦葵芳</t>
  </si>
  <si>
    <t>陆东菌</t>
  </si>
  <si>
    <t>韦致国</t>
  </si>
  <si>
    <t>韦世昭</t>
  </si>
  <si>
    <t>潘圩村</t>
  </si>
  <si>
    <t>王凤莲</t>
  </si>
  <si>
    <t>覃新友</t>
  </si>
  <si>
    <t>覃小菊</t>
  </si>
  <si>
    <t>韦国辉</t>
  </si>
  <si>
    <t>寨上村</t>
  </si>
  <si>
    <t>黄凯祥</t>
  </si>
  <si>
    <t>黄娟</t>
  </si>
  <si>
    <t>黄仕涛</t>
  </si>
  <si>
    <t>沈吉柏</t>
  </si>
  <si>
    <t>钟科亮</t>
  </si>
  <si>
    <t>韦恒柱</t>
  </si>
  <si>
    <t>韦定昌</t>
  </si>
  <si>
    <t>钟永兴</t>
  </si>
  <si>
    <t>钟佩周</t>
  </si>
  <si>
    <t>钟佩达</t>
  </si>
  <si>
    <t>覃燕</t>
  </si>
  <si>
    <t>钟玉应</t>
  </si>
  <si>
    <t>钟科明</t>
  </si>
  <si>
    <t>韦玉琼</t>
  </si>
  <si>
    <t>钟喜秋</t>
  </si>
  <si>
    <t>韦彩枝</t>
  </si>
  <si>
    <t>韦家元</t>
  </si>
  <si>
    <t>韦闰玲</t>
  </si>
  <si>
    <t>韦艳妮</t>
  </si>
  <si>
    <t>韦明豪</t>
  </si>
  <si>
    <t>钟玉海</t>
  </si>
  <si>
    <t>韦世凤</t>
  </si>
  <si>
    <t>韦德刚</t>
  </si>
  <si>
    <t>韦家德</t>
  </si>
  <si>
    <t>钟佩川</t>
  </si>
  <si>
    <t>钟佩幸</t>
  </si>
  <si>
    <t>韦宇红</t>
  </si>
  <si>
    <t>钟怀立</t>
  </si>
  <si>
    <t>钟佩就</t>
  </si>
  <si>
    <t>韦争平</t>
  </si>
  <si>
    <t>韦家声</t>
  </si>
  <si>
    <t>韦家兴</t>
  </si>
  <si>
    <t>韦家云</t>
  </si>
  <si>
    <t>钟佩顺</t>
  </si>
  <si>
    <t>钟玉龙</t>
  </si>
  <si>
    <t>钟佩祥</t>
  </si>
  <si>
    <t>钟玉宣</t>
  </si>
  <si>
    <t>钟永学</t>
  </si>
  <si>
    <t>湖南省</t>
  </si>
  <si>
    <t>大兆村</t>
  </si>
  <si>
    <t>黄新敏</t>
  </si>
  <si>
    <t>天津市</t>
  </si>
  <si>
    <t>葵园华</t>
  </si>
  <si>
    <t>安徽省</t>
  </si>
  <si>
    <t>石墨村</t>
  </si>
  <si>
    <t>黄正雷</t>
  </si>
  <si>
    <t>黄学明</t>
  </si>
  <si>
    <t>陶燕菊</t>
  </si>
  <si>
    <t>易昌祥</t>
  </si>
  <si>
    <t>朱新旺</t>
  </si>
  <si>
    <t>兰魏鸿</t>
  </si>
  <si>
    <t>覃言辉</t>
  </si>
  <si>
    <t>覃言华</t>
  </si>
  <si>
    <t>覃世佳</t>
  </si>
  <si>
    <t>韦云云</t>
  </si>
  <si>
    <t>秦毅</t>
  </si>
  <si>
    <t>黄腊村</t>
  </si>
  <si>
    <t>覃显钫</t>
  </si>
  <si>
    <t>韦博德</t>
  </si>
  <si>
    <t>韦家都</t>
  </si>
  <si>
    <t>马安村</t>
  </si>
  <si>
    <t>蒙世旺</t>
  </si>
  <si>
    <t>覃大强</t>
  </si>
  <si>
    <t>韦今流</t>
  </si>
  <si>
    <t>江口乡</t>
  </si>
  <si>
    <t>六合村</t>
  </si>
  <si>
    <t>吴世洪</t>
  </si>
  <si>
    <t>林雪秀</t>
  </si>
  <si>
    <t>关志邦</t>
  </si>
  <si>
    <t>韦忠义</t>
  </si>
  <si>
    <t>罗媛</t>
  </si>
  <si>
    <t>苏兴亮</t>
  </si>
  <si>
    <t>刘云霞</t>
  </si>
  <si>
    <t>江口村</t>
  </si>
  <si>
    <t>王紫弘</t>
  </si>
  <si>
    <t>水碾村</t>
  </si>
  <si>
    <t>廖福义</t>
  </si>
  <si>
    <t>丹竹村</t>
  </si>
  <si>
    <t>孔令和</t>
  </si>
  <si>
    <t>张梦学</t>
  </si>
  <si>
    <t>导江乡</t>
  </si>
  <si>
    <t>黄坭村</t>
  </si>
  <si>
    <t>韦德军</t>
  </si>
  <si>
    <t>计小满</t>
  </si>
  <si>
    <t>吴泽轩</t>
  </si>
  <si>
    <t>韦黄隆</t>
  </si>
  <si>
    <t>潘光荣</t>
  </si>
  <si>
    <t>毛天光</t>
  </si>
  <si>
    <t>韦笙</t>
  </si>
  <si>
    <t>谭莲姣</t>
  </si>
  <si>
    <t>香港特别行政区</t>
  </si>
  <si>
    <t>韦有军</t>
  </si>
  <si>
    <t>韦敏</t>
  </si>
  <si>
    <t>7月</t>
  </si>
  <si>
    <t>李建回</t>
  </si>
  <si>
    <t>梁国民</t>
  </si>
  <si>
    <t>韦志平</t>
  </si>
  <si>
    <t>曾平康</t>
  </si>
  <si>
    <t>卓义泽</t>
  </si>
  <si>
    <t>韦胜斌</t>
  </si>
  <si>
    <t>佛子村</t>
  </si>
  <si>
    <t>黄秀桂</t>
  </si>
  <si>
    <t>河南省</t>
  </si>
  <si>
    <t>古懂村</t>
  </si>
  <si>
    <t>韦心莲</t>
  </si>
  <si>
    <t>卓金海</t>
  </si>
  <si>
    <t>胡以春</t>
  </si>
  <si>
    <t>卓海婷</t>
  </si>
  <si>
    <t>江成群</t>
  </si>
  <si>
    <t>欧善花</t>
  </si>
  <si>
    <t>覃韦志</t>
  </si>
  <si>
    <t>寨沙镇</t>
  </si>
  <si>
    <t>全坡村</t>
  </si>
  <si>
    <t>张秋文</t>
  </si>
  <si>
    <t>冯世友</t>
  </si>
  <si>
    <t>廖学军</t>
  </si>
  <si>
    <t>陈德华</t>
  </si>
  <si>
    <t>廖远宏</t>
  </si>
  <si>
    <t>肖日英</t>
  </si>
  <si>
    <t>邱世发</t>
  </si>
  <si>
    <t>潘国平</t>
  </si>
  <si>
    <t>河岭村</t>
  </si>
  <si>
    <t>李雪锋</t>
  </si>
  <si>
    <t>九甫村</t>
  </si>
  <si>
    <t>徐顺平</t>
  </si>
  <si>
    <t>黄艳华</t>
  </si>
  <si>
    <t>黄哲宇</t>
  </si>
  <si>
    <t>黄晓峰</t>
  </si>
  <si>
    <t>板坡村</t>
  </si>
  <si>
    <t>王陆丽</t>
  </si>
  <si>
    <t>王丽春</t>
  </si>
  <si>
    <t>王燕斌</t>
  </si>
  <si>
    <t>王林宽</t>
  </si>
  <si>
    <t>江西省</t>
  </si>
  <si>
    <t>王桌旺</t>
  </si>
  <si>
    <t>王桌欣</t>
  </si>
  <si>
    <t>黄江洪</t>
  </si>
  <si>
    <t>寨沙村</t>
  </si>
  <si>
    <t>丘燕琼</t>
  </si>
  <si>
    <t>刘维</t>
  </si>
  <si>
    <t>刘振发</t>
  </si>
  <si>
    <t>廖志方</t>
  </si>
  <si>
    <t>丘秋欢</t>
  </si>
  <si>
    <t>丘秋丽</t>
  </si>
  <si>
    <t>丘三喜</t>
  </si>
  <si>
    <t>莫秀琴</t>
  </si>
  <si>
    <t>邱梦怀</t>
  </si>
  <si>
    <t>邓国庆</t>
  </si>
  <si>
    <t>李云涛</t>
  </si>
  <si>
    <t>官庄村</t>
  </si>
  <si>
    <t>许亚娇</t>
  </si>
  <si>
    <t>2025.2.6</t>
  </si>
  <si>
    <t>李文锋</t>
  </si>
  <si>
    <t>2025.2.5</t>
  </si>
  <si>
    <t>许郭斌</t>
  </si>
  <si>
    <t>谢建强</t>
  </si>
  <si>
    <t>陆日光</t>
  </si>
  <si>
    <t>陆石红</t>
  </si>
  <si>
    <t>韦晓灵</t>
  </si>
  <si>
    <t>黄志强</t>
  </si>
  <si>
    <t>王小荣</t>
  </si>
  <si>
    <t>2025.5.7</t>
  </si>
  <si>
    <t>长塘村</t>
  </si>
  <si>
    <t>潘华顺</t>
  </si>
  <si>
    <t>龙江村</t>
  </si>
  <si>
    <t>吴艺莲</t>
  </si>
  <si>
    <t>黄艺珍</t>
  </si>
  <si>
    <t>伦虹彦</t>
  </si>
  <si>
    <t>木岗村</t>
  </si>
  <si>
    <t>梁德华</t>
  </si>
  <si>
    <t>韦陆丽</t>
  </si>
  <si>
    <t>韦学航</t>
  </si>
  <si>
    <t>杜康村</t>
  </si>
  <si>
    <t>彭玉兰</t>
  </si>
  <si>
    <t>黄赵春成丽</t>
  </si>
  <si>
    <t>黄春富</t>
  </si>
  <si>
    <t>唐求喜</t>
  </si>
  <si>
    <t>王水意</t>
  </si>
  <si>
    <t>刘传倍</t>
  </si>
  <si>
    <t>古木村</t>
  </si>
  <si>
    <t>郭丽娟</t>
  </si>
  <si>
    <t>何勇康</t>
  </si>
  <si>
    <t>郭日桥</t>
  </si>
  <si>
    <t>郭应娣</t>
  </si>
  <si>
    <t>郭元军</t>
  </si>
  <si>
    <t>韦柳琼</t>
  </si>
  <si>
    <t>郭佳顺</t>
  </si>
  <si>
    <t>邓建纯</t>
  </si>
  <si>
    <t>廖美凤</t>
  </si>
  <si>
    <t>李光华</t>
  </si>
  <si>
    <t>郭小立</t>
  </si>
  <si>
    <t>邓建光</t>
  </si>
  <si>
    <t>邓七二</t>
  </si>
  <si>
    <t>邓建文</t>
  </si>
  <si>
    <t>郭靖涛</t>
  </si>
  <si>
    <t>何刚强</t>
  </si>
  <si>
    <t>何智勇</t>
  </si>
  <si>
    <t>吴新艳</t>
  </si>
  <si>
    <t>江启鹏</t>
  </si>
  <si>
    <t>黑龙江省</t>
  </si>
  <si>
    <t>江寿成</t>
  </si>
  <si>
    <t>陆雪芬</t>
  </si>
  <si>
    <t>何六云</t>
  </si>
  <si>
    <t>拉章村</t>
  </si>
  <si>
    <t>张凤珍</t>
  </si>
  <si>
    <t>陆天顺</t>
  </si>
  <si>
    <t>张居锋</t>
  </si>
  <si>
    <t>邓源</t>
  </si>
  <si>
    <t>邓信明</t>
  </si>
  <si>
    <t>郭日海</t>
  </si>
  <si>
    <t>陆仁道</t>
  </si>
  <si>
    <t>山东省</t>
  </si>
  <si>
    <t>九敢村</t>
  </si>
  <si>
    <t>郭运喜</t>
  </si>
  <si>
    <t>板江村</t>
  </si>
  <si>
    <t>罗勋</t>
  </si>
  <si>
    <t>何懿</t>
  </si>
  <si>
    <t>古盏村</t>
  </si>
  <si>
    <t>刘凤萍</t>
  </si>
  <si>
    <t>2025年5月</t>
  </si>
  <si>
    <t>陈文生</t>
  </si>
  <si>
    <t>郭志威</t>
  </si>
  <si>
    <t>郭贵福</t>
  </si>
  <si>
    <t>郭日凤</t>
  </si>
  <si>
    <t>郭文科</t>
  </si>
  <si>
    <t>东马村</t>
  </si>
  <si>
    <t>黄建新</t>
  </si>
  <si>
    <t>俄罗斯</t>
  </si>
  <si>
    <t>2025.4.11</t>
  </si>
  <si>
    <t>陈苏梅</t>
  </si>
  <si>
    <t>2025.6.5</t>
  </si>
  <si>
    <t>李辉明</t>
  </si>
  <si>
    <t>2025.1.1</t>
  </si>
  <si>
    <t>赵心怡</t>
  </si>
  <si>
    <t>2025.5.25</t>
  </si>
  <si>
    <t>廖成文</t>
  </si>
  <si>
    <t>2025.6.10</t>
  </si>
  <si>
    <t>易献良</t>
  </si>
  <si>
    <t>2025.7.1</t>
  </si>
  <si>
    <t>吴浩宇</t>
  </si>
  <si>
    <t>2025.6.7</t>
  </si>
  <si>
    <t>李祖奎</t>
  </si>
  <si>
    <t>潘艳梅</t>
  </si>
  <si>
    <t>李俊康</t>
  </si>
  <si>
    <t>教化村</t>
  </si>
  <si>
    <t>林义芳</t>
  </si>
  <si>
    <t>林艳珠</t>
  </si>
  <si>
    <t>长田村</t>
  </si>
  <si>
    <t>陆建伟</t>
  </si>
  <si>
    <t>林国雄</t>
  </si>
  <si>
    <t>林慧</t>
  </si>
  <si>
    <t>朱名韦</t>
  </si>
  <si>
    <t>朱桂荣</t>
  </si>
  <si>
    <t>朱名晓</t>
  </si>
  <si>
    <t>刘彩霞</t>
  </si>
  <si>
    <t>梁妮超</t>
  </si>
  <si>
    <t>韦春萍</t>
  </si>
  <si>
    <t>韦配兵</t>
  </si>
  <si>
    <t>陆贵柳</t>
  </si>
  <si>
    <t>陆五七</t>
  </si>
  <si>
    <t>湖北省</t>
  </si>
  <si>
    <t>黄连英</t>
  </si>
  <si>
    <t>覃孟泉</t>
  </si>
  <si>
    <t>邓龙胜</t>
  </si>
  <si>
    <t>邓贵胜</t>
  </si>
  <si>
    <t>邓永胜</t>
  </si>
  <si>
    <t>何碧云</t>
  </si>
  <si>
    <t>朱雪玲</t>
  </si>
  <si>
    <t>林誉俊</t>
  </si>
  <si>
    <t>陆霖敏</t>
  </si>
  <si>
    <t>拉庙村</t>
  </si>
  <si>
    <t>刘忠友</t>
  </si>
  <si>
    <t>罗长波</t>
  </si>
  <si>
    <t>四排镇</t>
  </si>
  <si>
    <t>白合村</t>
  </si>
  <si>
    <t>温栋日</t>
  </si>
  <si>
    <t>沈凡超</t>
  </si>
  <si>
    <t>德占村</t>
  </si>
  <si>
    <t>陈文华</t>
  </si>
  <si>
    <t>冯贵才</t>
  </si>
  <si>
    <t>廖秀喜</t>
  </si>
  <si>
    <t>陆石军</t>
  </si>
  <si>
    <t>2025年7月</t>
  </si>
  <si>
    <t>和木村</t>
  </si>
  <si>
    <t>梁慧洁</t>
  </si>
  <si>
    <t>莫天凤</t>
  </si>
  <si>
    <t>江南村</t>
  </si>
  <si>
    <t>熊素萍</t>
  </si>
  <si>
    <t>梁宏武</t>
  </si>
  <si>
    <t>熊元清</t>
  </si>
  <si>
    <t>龙团村</t>
  </si>
  <si>
    <t>韦仁军</t>
  </si>
  <si>
    <t>马龙村</t>
  </si>
  <si>
    <t>覃丽群</t>
  </si>
  <si>
    <t>覃红金</t>
  </si>
  <si>
    <t>覃红美</t>
  </si>
  <si>
    <t>北京市</t>
  </si>
  <si>
    <t>覃鸿良</t>
  </si>
  <si>
    <t>那当村</t>
  </si>
  <si>
    <t>韦仁光</t>
  </si>
  <si>
    <t>韦仁松</t>
  </si>
  <si>
    <t>韦珍秀</t>
  </si>
  <si>
    <t>冯秋萍</t>
  </si>
  <si>
    <t>李彪</t>
  </si>
  <si>
    <t>梁耀愿</t>
  </si>
  <si>
    <t>韦桂萍</t>
  </si>
  <si>
    <t>吉云村</t>
  </si>
  <si>
    <t>闭祖雷</t>
  </si>
  <si>
    <t>闭祖由</t>
  </si>
  <si>
    <t>三排村</t>
  </si>
  <si>
    <t>廖至鹏</t>
  </si>
  <si>
    <t>温芳芳</t>
  </si>
  <si>
    <t>韦益贵</t>
  </si>
  <si>
    <t>韦稳读</t>
  </si>
  <si>
    <t>龙开富</t>
  </si>
  <si>
    <t>廖秋丽</t>
  </si>
  <si>
    <t>水头村</t>
  </si>
  <si>
    <t>潘修成</t>
  </si>
  <si>
    <t>梁家陆</t>
  </si>
  <si>
    <t>潘世兵</t>
  </si>
  <si>
    <t>兰英芬</t>
  </si>
  <si>
    <t>韦继俊</t>
  </si>
  <si>
    <t>覃嫦</t>
  </si>
  <si>
    <t>潘大平</t>
  </si>
  <si>
    <t>潘芬香</t>
  </si>
  <si>
    <t>潘妮</t>
  </si>
  <si>
    <t>潘正健</t>
  </si>
  <si>
    <t>潘正祥</t>
  </si>
  <si>
    <t>潘富江</t>
  </si>
  <si>
    <t>潘华欢</t>
  </si>
  <si>
    <t>赵本祥</t>
  </si>
  <si>
    <t>潘子愉</t>
  </si>
  <si>
    <t>潘德心</t>
  </si>
  <si>
    <t>潘珍凤</t>
  </si>
  <si>
    <t>潘柄文</t>
  </si>
  <si>
    <t>吴沼漾</t>
  </si>
  <si>
    <t>卢尚茂</t>
  </si>
  <si>
    <t>罗文英</t>
  </si>
  <si>
    <t>潘世妮</t>
  </si>
  <si>
    <t>廖艳花</t>
  </si>
  <si>
    <t>廖义德</t>
  </si>
  <si>
    <t>徐利梅</t>
  </si>
  <si>
    <t>潘正宁</t>
  </si>
  <si>
    <t>潘晓宏</t>
  </si>
  <si>
    <t>黄创龙</t>
  </si>
  <si>
    <t>潘珍丽</t>
  </si>
  <si>
    <t>潘大庚</t>
  </si>
  <si>
    <t>韦凤芳</t>
  </si>
  <si>
    <t>潘世娟</t>
  </si>
  <si>
    <t>梁诗会</t>
  </si>
  <si>
    <t>梁喜仁</t>
  </si>
  <si>
    <t>思民村</t>
  </si>
  <si>
    <t>韦震祥</t>
  </si>
  <si>
    <t>四排村</t>
  </si>
  <si>
    <t>谢然宗</t>
  </si>
  <si>
    <t>谢杲华</t>
  </si>
  <si>
    <t>何慧姬</t>
  </si>
  <si>
    <t>谢杲琪</t>
  </si>
  <si>
    <t>徐贵生</t>
  </si>
  <si>
    <t>韦尊毅</t>
  </si>
  <si>
    <t>韦朝鹏</t>
  </si>
  <si>
    <t>泗湖村</t>
  </si>
  <si>
    <t>甘植元</t>
  </si>
  <si>
    <t>何礼松</t>
  </si>
  <si>
    <t>新庆村</t>
  </si>
  <si>
    <t>韦林莉</t>
  </si>
  <si>
    <t>四川省</t>
  </si>
  <si>
    <t>中平村</t>
  </si>
  <si>
    <t>梁才喜</t>
  </si>
  <si>
    <t>胡志琴</t>
  </si>
  <si>
    <t>梁琪薇</t>
  </si>
  <si>
    <t>梁国红</t>
  </si>
  <si>
    <t>拉沟乡</t>
  </si>
  <si>
    <t>大坪村</t>
  </si>
  <si>
    <t>冯春凤</t>
  </si>
  <si>
    <t>民主村</t>
  </si>
  <si>
    <t>刘凯</t>
  </si>
  <si>
    <t>周西</t>
  </si>
  <si>
    <t>戴建平</t>
  </si>
  <si>
    <t>刘光华</t>
  </si>
  <si>
    <t>张文发</t>
  </si>
  <si>
    <t>张秋元</t>
  </si>
  <si>
    <t>拉沟村</t>
  </si>
  <si>
    <t>韦世红</t>
  </si>
  <si>
    <t>韦力文</t>
  </si>
  <si>
    <t>刘贵华</t>
  </si>
  <si>
    <t>刘贵军</t>
  </si>
  <si>
    <t>赖荣财</t>
  </si>
  <si>
    <t>戴运明</t>
  </si>
  <si>
    <t>戴思林</t>
  </si>
  <si>
    <t>韦新健</t>
  </si>
  <si>
    <t>廖小远</t>
  </si>
  <si>
    <t>王爱华</t>
  </si>
  <si>
    <t>陆西权</t>
  </si>
  <si>
    <t>陆西龙</t>
  </si>
  <si>
    <t>肖世燕</t>
  </si>
  <si>
    <t>戴永峰</t>
  </si>
  <si>
    <t>赖日桂</t>
  </si>
  <si>
    <t>戴春梅</t>
  </si>
  <si>
    <t>戴石旺</t>
  </si>
  <si>
    <t>陆紫蝶</t>
  </si>
  <si>
    <t>陆创佳</t>
  </si>
  <si>
    <t>赖建军</t>
  </si>
  <si>
    <t>陆西豪</t>
  </si>
  <si>
    <t>郭日鲜</t>
  </si>
  <si>
    <t>刘李成</t>
  </si>
  <si>
    <t>陆义钢</t>
  </si>
  <si>
    <t>陆风军</t>
  </si>
  <si>
    <t>韦刘特</t>
  </si>
  <si>
    <t>韦刘港</t>
  </si>
  <si>
    <t>赖思玲</t>
  </si>
  <si>
    <t>6</t>
  </si>
  <si>
    <t>温金土</t>
  </si>
  <si>
    <t>赖庆有</t>
  </si>
  <si>
    <t>背塘村</t>
  </si>
  <si>
    <t>戴金峰</t>
  </si>
  <si>
    <t>李小平</t>
  </si>
  <si>
    <t>吴茂坤</t>
  </si>
  <si>
    <t>吴德山</t>
  </si>
  <si>
    <t>韦昔义</t>
  </si>
  <si>
    <t>韦建章</t>
  </si>
  <si>
    <t>韦阳阳</t>
  </si>
  <si>
    <t>韦爱萍</t>
  </si>
  <si>
    <t>木龙村</t>
  </si>
  <si>
    <t>蒋宁</t>
  </si>
  <si>
    <t>李苏涵</t>
  </si>
  <si>
    <t>关江村</t>
  </si>
  <si>
    <t>赵成国</t>
  </si>
  <si>
    <t>覃斯</t>
  </si>
  <si>
    <t>韦志安</t>
  </si>
  <si>
    <t>温巧丽</t>
  </si>
  <si>
    <t>韦健华</t>
  </si>
  <si>
    <t>郭建文</t>
  </si>
  <si>
    <t>鹿寨镇</t>
  </si>
  <si>
    <t>新胜村</t>
  </si>
  <si>
    <t>黄晓静</t>
  </si>
  <si>
    <t>3-5月</t>
  </si>
  <si>
    <t>角塘村</t>
  </si>
  <si>
    <t>莫凤华</t>
  </si>
  <si>
    <t>梁军</t>
  </si>
  <si>
    <t>大村村</t>
  </si>
  <si>
    <t>廖文文</t>
  </si>
  <si>
    <t>廖文英</t>
  </si>
  <si>
    <t>新村村</t>
  </si>
  <si>
    <t>韦新乐</t>
  </si>
  <si>
    <t>思洛村</t>
  </si>
  <si>
    <t>周俊钢</t>
  </si>
  <si>
    <t>2-3月</t>
  </si>
  <si>
    <t>龙田村</t>
  </si>
  <si>
    <t>覃庆金</t>
  </si>
  <si>
    <t>伍连珍</t>
  </si>
  <si>
    <t>交通村</t>
  </si>
  <si>
    <t>韦宛宜</t>
  </si>
  <si>
    <t>1-6月</t>
  </si>
  <si>
    <t>思贤村</t>
  </si>
  <si>
    <t>李新姣</t>
  </si>
  <si>
    <t>1-3月</t>
  </si>
  <si>
    <t>窑上村</t>
  </si>
  <si>
    <t>龙安琪</t>
  </si>
  <si>
    <t>6-7月</t>
  </si>
  <si>
    <t>合计金额（元）</t>
  </si>
  <si>
    <t>省份名</t>
  </si>
  <si>
    <t>补助标准</t>
  </si>
  <si>
    <t>专列补助标准</t>
  </si>
  <si>
    <t>重庆市</t>
  </si>
  <si>
    <t>青海省</t>
  </si>
  <si>
    <t>陕西省</t>
  </si>
  <si>
    <t>山西省</t>
  </si>
  <si>
    <t>吉林省</t>
  </si>
  <si>
    <t>辽宁省</t>
  </si>
  <si>
    <t>西藏自治区</t>
  </si>
  <si>
    <t>宁夏回族自治区</t>
  </si>
  <si>
    <t>内蒙古自治区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</si>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</sst>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yyyy&quot;年&quot;m&quot;月&quot;d&quot;日&quot;;@"/>
    <numFmt numFmtId="179" formatCode="0_ 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28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7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0" fillId="0" borderId="0"/>
    <xf numFmtId="0" fontId="0" fillId="0" borderId="0" applyBorder="0"/>
  </cellStyleXfs>
  <cellXfs count="6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2 4" xfId="54"/>
    <cellStyle name="常规 3" xfId="55"/>
    <cellStyle name="常规 4" xfId="5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4917;&#21161;%20&#31532;&#20116;&#25209;\&#24050;&#23457;%20&#65288;&#31532;&#20116;&#25209;&#65289;&#38468;&#20214;6&#65306;&#40575;&#23528;&#21439;&#40644;&#20885;&#38215;&#33073;&#36139;&#21171;&#21160;&#21147;&#36328;&#30465;&#23601;&#19994;&#19968;&#27425;&#24615;&#20132;&#36890;&#34917;&#21161;&#33457;&#21517;&#2087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4917;&#21161;%20&#31532;&#20116;&#25209;\&#65288;&#33521;&#23665;&#31038;&#21306;&#6528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K\Desktop\2025&#24180;&#21153;&#24037;&#20004;&#34917;\&#21306;&#22806;&#20132;&#36890;&#34917;&#31532;&#20116;&#25209;\&#38886;&#19990;&#26157;&#19968;&#27425;&#24615;&#20132;&#36890;&#34917;&#36148;&#30003;&#35831;&#26448;&#26009;\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4917;&#21161;%20&#31532;&#20116;&#25209;\&#65288;&#23665;&#23574;&#38468;&#20214;6&#65306;&#65288;&#23665;&#23574;&#26449;&#31532;&#20116;&#25209;&#65289;&#40575;&#23528;&#21439;&#33073;&#36139;&#21171;&#21160;&#21147;&#36328;&#30465;&#23601;&#19994;&#19968;&#27425;&#24615;&#20132;&#36890;&#34917;&#21161;&#33457;&#21517;&#20876;(1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4917;&#21161;%20&#31532;&#20116;&#25209;\&#65288;&#31532;&#20116;&#25209;&#23528;&#19978;&#65289;&#40575;&#23528;&#21439;2025&#24180;&#33073;&#36139;&#21171;&#21160;&#21147;&#36328;&#30465;&#23601;&#19994;&#19968;&#27425;&#24615;&#20132;&#36890;&#34917;&#21161;&#33457;&#21517;&#208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2\xwechat_files\wxid_qewb5gq74y8e21_ef3d\msg\file\2025-07\&#38468;&#20214;6&#65306;&#40575;&#23528;&#21439;&#33073;&#36139;&#21171;&#21160;&#21147;&#36328;&#30465;&#23601;&#19994;&#19968;&#27425;&#24615;&#20132;&#36890;&#34917;&#21161;&#33457;&#21517;&#20876;(3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4917;&#21161;%20&#31532;&#20116;&#25209;\&#30707;&#22696;%20&#38468;&#20214;6&#65306;&#40575;&#23528;&#21439;&#33073;&#36139;&#21171;&#21160;&#21147;&#36328;&#30465;&#23601;&#19994;&#19968;&#27425;&#24615;&#20132;&#36890;&#34917;&#21161;&#33457;&#21517;&#20876;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2\xwechat_files\wxid_qewb5gq74y8e21_ef3d\msg\file\2025-07\2_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4917;&#21161;%20&#31532;&#20116;&#25209;\&#24050;&#23457;%20&#65288;&#20013;&#28193;&#38215;&#31532;&#20116;&#25209;&#27719;&#24635;95&#20154;%2061600&#20803;&#65289;&#38468;&#20214;6&#65306;&#40575;&#23528;&#21439;&#33073;&#36139;&#21171;&#21160;&#21147;&#36328;&#30465;&#23601;&#19994;&#19968;&#27425;&#24615;&#20132;&#36890;&#34917;&#21161;&#33457;&#21517;&#20876;%20-%20&#21103;&#26412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4917;&#21161;%20&#31532;&#20116;&#25209;\&#24050;&#23457;%20&#31532;&#20116;&#25209;&#27743;&#21475;&#20065;&#40575;&#23528;&#21439;&#33073;&#36139;&#21171;&#21160;&#21147;&#36328;&#30465;&#23601;&#19994;&#19968;&#27425;&#24615;&#20132;&#36890;&#34917;&#21161;&#33457;&#21517;&#20876;(3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xwechat_files\lanmei_792028574_2d99\msg\file\2025-07\&#65288;&#21016;&#20975;&#12289;&#21608;&#35199;&#65289;&#38468;&#20214;6&#65306;&#40575;&#23528;&#21439;&#33073;&#36139;&#21171;&#21160;&#21147;&#36328;&#30465;&#23601;&#19994;&#19968;&#27425;&#24615;&#20132;&#36890;&#34917;&#21161;&#33457;&#21517;&#20876;.xlsx7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xwechat_files\Wx159632563_e471\msg\file\2025-07\&#38468;&#20214;6&#65306;&#40575;&#23528;&#21439;&#33073;&#36139;&#21171;&#21160;&#21147;&#36328;&#30465;&#23601;&#19994;&#19968;&#27425;&#24615;&#20132;&#36890;&#34917;&#21161;&#33457;&#21517;&#20876;(7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39547;&#26449;&#24037;&#20316;\2&#12289;&#20132;&#36890;&#34917;&#36148;&#21644;&#21171;&#21153;&#34917;&#21161;\2&#12289;&#20998;&#25143;&#26448;&#26009;&#65288;&#31532;&#20116;&#25209;&#65289;\&#20132;&#36890;&#34917;\3&#12289;&#21016;&#36149;&#21326;\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39547;&#26449;&#24037;&#20316;\2&#12289;&#20132;&#36890;&#34917;&#36148;&#21644;&#21171;&#21153;&#34917;&#21161;\2&#12289;&#20998;&#25143;&#26448;&#26009;&#65288;&#31532;&#20116;&#25209;&#65289;\&#20132;&#36890;&#34917;\5&#12289;&#25140;&#36816;&#26126;\&#38468;&#20214;6&#65306;(&#25140;&#36816;&#26126;&#25143;&#65289;&#40575;&#23528;&#21439;&#33073;&#36139;&#21171;&#21160;&#21147;&#36328;&#30465;&#23601;&#19994;&#19968;&#27425;&#24615;&#20132;&#36890;&#34917;&#21161;&#33457;&#21517;&#20876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39547;&#26449;&#24037;&#20316;\2&#12289;&#20132;&#36890;&#34917;&#36148;&#21644;&#21171;&#21153;&#34917;&#21161;\2&#12289;&#20998;&#25143;&#26448;&#26009;&#65288;&#31532;&#20116;&#25209;&#65289;\&#20132;&#36890;&#34917;\8&#12289;&#38886;&#26032;&#24314;\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39547;&#26449;&#24037;&#20316;\2&#12289;&#20132;&#36890;&#34917;&#36148;&#21644;&#21171;&#21153;&#34917;&#21161;\2&#12289;&#20998;&#25143;&#26448;&#26009;&#65288;&#31532;&#20116;&#25209;&#65289;\&#20132;&#36890;&#34917;\54.&#36182;&#26085;&#26690;\&#38468;&#20214;6&#65306;&#40575;&#23528;&#21439;&#33073;&#36139;&#21171;&#21160;&#21147;&#36328;&#30465;&#23601;&#19994;&#19968;&#27425;&#24615;&#20132;&#36890;&#34917;&#21161;&#33457;&#21517;&#20876;(2)(1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39547;&#26449;&#24037;&#20316;\2&#12289;&#20132;&#36890;&#34917;&#36148;&#21644;&#21171;&#21153;&#34917;&#21161;\2&#12289;&#20998;&#25143;&#26448;&#26009;&#65288;&#31532;&#20116;&#25209;&#65289;\&#20132;&#36890;&#34917;\18&#12289;&#38470;&#32043;&#34678;\&#38468;&#20214;6&#65306;&#40575;&#23528;&#21439;&#33073;&#36139;&#21171;&#21160;&#21147;&#36328;&#30465;&#23601;&#19994;&#19968;&#27425;&#24615;&#20132;&#36890;&#34917;&#21161;&#33457;&#21517;&#20876;(4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xwechat_files\lanmei_792028574_2d99\msg\file\2025-07\&#38468;&#20214;6&#65306;&#40575;&#23528;&#21439;&#33073;&#36139;&#21171;&#21160;&#21147;&#36328;&#30465;&#23601;&#19994;&#19968;&#27425;&#24615;&#20132;&#36890;&#34917;&#21161;&#33457;&#21517;&#20876;5(1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39547;&#26449;&#24037;&#20316;\2&#12289;&#20132;&#36890;&#34917;&#36148;&#21644;&#21171;&#21153;&#34917;&#21161;\2&#12289;&#20998;&#25143;&#26448;&#26009;&#65288;&#31532;&#20116;&#25209;&#65289;\&#20132;&#36890;&#34917;\26&#12289;&#38886;&#21016;&#28207;\&#38468;&#20214;6&#65306;&#40575;&#23528;&#21439;&#33073;&#36139;&#21171;&#21160;&#21147;&#36328;&#30465;&#23601;&#19994;&#19968;&#27425;&#24615;&#20132;&#36890;&#34917;&#21161;&#33457;&#21517;&#20876;(8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4917;&#21161;%20&#31532;&#20116;&#25209;\&#24050;&#23457;%20&#25289;&#27807;&#20065;%20&#38468;&#20214;6&#65306;&#40575;&#23528;&#21439;&#33073;&#36139;&#21171;&#21160;&#21147;&#36328;&#30465;&#23601;&#19994;&#19968;&#27425;&#24615;&#20132;&#36890;&#34917;&#21161;&#33457;&#21517;&#20876;(3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%20Files\wxid_0zu5vy8cm01w22\FileStorage\File\2025-08\&#38468;&#20214;6&#65306;&#40575;&#23528;&#21439;&#33073;&#36139;&#21171;&#21160;&#21147;&#36328;&#30465;&#23601;&#19994;&#19968;&#27425;&#24615;&#20132;&#36890;&#34917;&#21161;&#33457;&#21517;&#20876;8.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4917;&#21161;%20&#31532;&#20116;&#25209;\&#24050;&#23457;%20&#22235;&#25490;&#38215;%20&#38468;&#20214;6&#65306;&#40575;&#23528;&#21439;&#33073;&#36139;&#21171;&#21160;&#21147;&#36328;&#30465;&#23601;&#19994;&#19968;&#27425;&#24615;&#20132;&#36890;&#34917;&#21161;&#33457;&#21517;&#20876;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xwechat_files\Wx159632563_e471\msg\file\2025-07\&#38468;&#20214;6&#65306;&#40575;&#23528;&#21439;&#33073;&#36139;&#21171;&#21160;&#21147;&#36328;&#30465;&#23601;&#19994;&#19968;&#27425;&#24615;&#20132;&#36890;&#34917;&#21161;&#33457;&#21517;&#20876;(12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4917;&#21161;%20&#31532;&#20116;&#25209;\&#24050;&#23457;%20&#40575;&#23528;&#38215;%20&#38468;&#20214;6&#65306;&#40575;&#23528;&#21439;&#33073;&#36139;&#21171;&#21160;&#21147;&#36328;&#30465;&#23601;&#19994;&#19968;&#27425;&#24615;&#20132;&#36890;&#34917;&#21161;&#33457;&#21517;&#20876;(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xwechat_files\Wx159632563_e471\msg\file\2025-07\&#65288;&#31532;&#20116;&#25209;&#6528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5105;&#30340;&#25991;&#26723;\Documents\&#25105;&#30340;&#25991;&#26723;\Documents\&#31934;&#20934;&#25206;&#36139;&#12289;&#20065;&#26449;&#25391;&#20852;(&#20013;&#33609;&#33647;&#26448;&#29983;&#20135;&#21450;&#25206;&#25345;&#25919;&#31574;&#65289;\2023&#24180;&#38450;&#36139;&#24037;&#20316;\&#21153;&#24037;&#23601;&#19994;&#24773;&#20917;&#12289;&#20132;&#36890;&#34917;&#36148;\&#65288;&#33437;&#23665;&#12289;&#30707;&#40857;&#65289;&#38468;&#20214;6&#65306;&#40575;&#23528;&#21439;&#21069;&#24448;&#24191;&#35199;&#21306;&#22806;&#21153;&#24037;&#30340;&#33073;&#36139;&#21171;&#21160;&#21147;&#19968;&#27425;&#24615;&#20132;&#36890;&#34917;&#21161;&#33457;&#21517;&#20876;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xwechat_files\Wx159632563_e471\msg\file\2025-07\&#65288;&#31532;&#20116;&#25209;&#65289;&#38468;&#20214;6&#65306;&#40575;&#23528;&#21439;&#33073;&#36139;&#21171;&#21160;&#21147;&#36328;&#30465;&#23601;&#19994;&#19968;&#27425;&#24615;&#20132;&#36890;&#34917;&#21161;&#33457;&#21517;&#20876;(3)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xwechat_files\Wx159632563_e471\msg\file\2025-07\&#38468;&#20214;6&#65306;&#40575;&#23528;&#21439;&#33073;&#36139;&#21171;&#21160;&#21147;&#36328;&#30465;&#23601;&#19994;&#19968;&#27425;&#24615;&#20132;&#36890;&#34917;&#21161;&#33457;&#21517;&#20876;&#65288;&#31532;&#20116;&#25209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4917;&#21161;%20&#31532;&#20116;&#25209;\&#24050;&#23457;%20&#24179;&#23665;&#38215;%20&#38468;&#20214;6&#65306;&#40575;&#23528;&#21439;&#33073;&#36139;&#21171;&#21160;&#21147;&#36328;&#30465;&#23601;&#19994;&#19968;&#27425;&#24615;&#20132;&#36890;&#34917;&#21161;&#33457;&#21517;&#20876;%20-%20&#21103;&#26412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4013;&#26126;&#29664;\2024&#24180;&#20132;&#36890;&#34917;&#21161;\&#65288;&#33521;&#23665;&#31038;&#21306;&#65289;&#38468;&#20214;6&#65306;&#40575;&#23528;&#21439;&#33073;&#36139;&#21171;&#21160;&#21147;&#36328;&#30465;&#23601;&#19994;&#19968;&#27425;&#24615;&#20132;&#36890;&#34917;&#21161;&#33457;&#21517;&#20876;.xlsx&#31532;&#19977;&#2520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2)"/>
      <sheetName val="Sheet2"/>
    </sheetNames>
    <sheetDataSet>
      <sheetData sheetId="0" refreshError="1"/>
      <sheetData sheetId="1" refreshError="1"/>
      <sheetData sheetId="2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4"/>
      <sheetName val="Sheet3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5"/>
  <sheetViews>
    <sheetView tabSelected="1" zoomScaleSheetLayoutView="25" workbookViewId="0">
      <selection activeCell="D11" sqref="D11"/>
    </sheetView>
  </sheetViews>
  <sheetFormatPr defaultColWidth="9" defaultRowHeight="30" customHeight="1"/>
  <cols>
    <col min="1" max="1" width="11.125" style="8" customWidth="1"/>
    <col min="2" max="4" width="16.25" style="8" customWidth="1"/>
    <col min="5" max="5" width="22.375" style="9" customWidth="1"/>
    <col min="6" max="6" width="17.875" style="8" customWidth="1"/>
    <col min="7" max="7" width="22.75" style="10" customWidth="1"/>
    <col min="8" max="8" width="19.875" style="11" customWidth="1"/>
    <col min="9" max="10" width="15.5" style="12" customWidth="1"/>
    <col min="11" max="11" width="30.75" style="13" customWidth="1"/>
    <col min="12" max="12" width="6.75" style="8" customWidth="1"/>
    <col min="13" max="16384" width="9" style="8"/>
  </cols>
  <sheetData>
    <row r="1" ht="23.1" customHeight="1" spans="1:3">
      <c r="A1" s="14" t="s">
        <v>0</v>
      </c>
      <c r="B1" s="14"/>
      <c r="C1" s="14"/>
    </row>
    <row r="2" ht="42" customHeight="1" spans="1:12">
      <c r="A2" s="15" t="s">
        <v>1</v>
      </c>
      <c r="B2" s="15"/>
      <c r="C2" s="15"/>
      <c r="D2" s="15"/>
      <c r="E2" s="4"/>
      <c r="F2" s="15"/>
      <c r="G2" s="15"/>
      <c r="H2" s="15"/>
      <c r="I2" s="15"/>
      <c r="J2" s="15"/>
      <c r="K2" s="15"/>
      <c r="L2" s="15"/>
    </row>
    <row r="3" s="4" customFormat="1" ht="43.5" customHeight="1" spans="1:12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="4" customFormat="1" ht="38" customHeight="1" spans="1:12">
      <c r="A4" s="18" t="s">
        <v>3</v>
      </c>
      <c r="B4" s="18" t="s">
        <v>4</v>
      </c>
      <c r="C4" s="18" t="s">
        <v>5</v>
      </c>
      <c r="D4" s="18" t="s">
        <v>6</v>
      </c>
      <c r="E4" s="19" t="s">
        <v>7</v>
      </c>
      <c r="F4" s="18" t="s">
        <v>8</v>
      </c>
      <c r="G4" s="18" t="s">
        <v>9</v>
      </c>
      <c r="H4" s="20" t="s">
        <v>10</v>
      </c>
      <c r="I4" s="18" t="s">
        <v>11</v>
      </c>
      <c r="J4" s="18" t="s">
        <v>12</v>
      </c>
      <c r="K4" s="18" t="s">
        <v>13</v>
      </c>
      <c r="L4" s="28" t="s">
        <v>14</v>
      </c>
    </row>
    <row r="5" s="4" customFormat="1" ht="36" customHeight="1" spans="1:12">
      <c r="A5" s="21">
        <v>1</v>
      </c>
      <c r="B5" s="21" t="s">
        <v>15</v>
      </c>
      <c r="C5" s="21" t="s">
        <v>16</v>
      </c>
      <c r="D5" s="21" t="s">
        <v>17</v>
      </c>
      <c r="E5" s="21" t="s">
        <v>18</v>
      </c>
      <c r="F5" s="21" t="s">
        <v>19</v>
      </c>
      <c r="G5" s="21" t="s">
        <v>20</v>
      </c>
      <c r="H5" s="22">
        <v>45689</v>
      </c>
      <c r="I5" s="25" t="s">
        <v>21</v>
      </c>
      <c r="J5" s="29">
        <f>IF(F5="是",VLOOKUP(G5,[1]Sheet2!A:C,3,FALSE),VLOOKUP(G5,[1]Sheet2!A:B,2,FALSE))</f>
        <v>600</v>
      </c>
      <c r="K5" s="30" t="s">
        <v>22</v>
      </c>
      <c r="L5" s="24"/>
    </row>
    <row r="6" s="4" customFormat="1" ht="36" customHeight="1" spans="1:12">
      <c r="A6" s="21">
        <v>2</v>
      </c>
      <c r="B6" s="21" t="s">
        <v>15</v>
      </c>
      <c r="C6" s="21" t="s">
        <v>16</v>
      </c>
      <c r="D6" s="21" t="s">
        <v>23</v>
      </c>
      <c r="E6" s="21" t="s">
        <v>18</v>
      </c>
      <c r="F6" s="21" t="s">
        <v>19</v>
      </c>
      <c r="G6" s="21" t="s">
        <v>20</v>
      </c>
      <c r="H6" s="22">
        <v>45689</v>
      </c>
      <c r="I6" s="25" t="s">
        <v>21</v>
      </c>
      <c r="J6" s="29">
        <f>IF(F6="是",VLOOKUP(G6,[1]Sheet2!A:C,3,FALSE),VLOOKUP(G6,[1]Sheet2!A:B,2,FALSE))</f>
        <v>600</v>
      </c>
      <c r="K6" s="30" t="s">
        <v>22</v>
      </c>
      <c r="L6" s="24"/>
    </row>
    <row r="7" s="4" customFormat="1" ht="36" customHeight="1" spans="1:12">
      <c r="A7" s="21">
        <v>3</v>
      </c>
      <c r="B7" s="21" t="s">
        <v>15</v>
      </c>
      <c r="C7" s="21" t="s">
        <v>16</v>
      </c>
      <c r="D7" s="21" t="s">
        <v>24</v>
      </c>
      <c r="E7" s="21" t="s">
        <v>18</v>
      </c>
      <c r="F7" s="21" t="s">
        <v>19</v>
      </c>
      <c r="G7" s="21" t="s">
        <v>20</v>
      </c>
      <c r="H7" s="22">
        <v>45689</v>
      </c>
      <c r="I7" s="25" t="s">
        <v>21</v>
      </c>
      <c r="J7" s="29">
        <f>IF(F7="是",VLOOKUP(G7,[1]Sheet2!A:C,3,FALSE),VLOOKUP(G7,[1]Sheet2!A:B,2,FALSE))</f>
        <v>600</v>
      </c>
      <c r="K7" s="30" t="s">
        <v>22</v>
      </c>
      <c r="L7" s="24"/>
    </row>
    <row r="8" s="4" customFormat="1" ht="36" customHeight="1" spans="1:12">
      <c r="A8" s="21">
        <v>4</v>
      </c>
      <c r="B8" s="21" t="s">
        <v>15</v>
      </c>
      <c r="C8" s="21" t="s">
        <v>25</v>
      </c>
      <c r="D8" s="23" t="s">
        <v>26</v>
      </c>
      <c r="E8" s="21" t="s">
        <v>18</v>
      </c>
      <c r="F8" s="21" t="s">
        <v>19</v>
      </c>
      <c r="G8" s="21" t="s">
        <v>20</v>
      </c>
      <c r="H8" s="22">
        <v>45689</v>
      </c>
      <c r="I8" s="25" t="s">
        <v>21</v>
      </c>
      <c r="J8" s="29">
        <f>IF(F8="是",VLOOKUP(G8,[1]Sheet2!A:C,3,FALSE),VLOOKUP(G8,[1]Sheet2!A:B,2,FALSE))</f>
        <v>600</v>
      </c>
      <c r="K8" s="30" t="s">
        <v>22</v>
      </c>
      <c r="L8" s="24"/>
    </row>
    <row r="9" s="4" customFormat="1" ht="36" customHeight="1" spans="1:12">
      <c r="A9" s="21">
        <v>5</v>
      </c>
      <c r="B9" s="21" t="s">
        <v>15</v>
      </c>
      <c r="C9" s="21" t="s">
        <v>25</v>
      </c>
      <c r="D9" s="23" t="s">
        <v>27</v>
      </c>
      <c r="E9" s="21" t="s">
        <v>18</v>
      </c>
      <c r="F9" s="21" t="s">
        <v>19</v>
      </c>
      <c r="G9" s="21" t="s">
        <v>20</v>
      </c>
      <c r="H9" s="22">
        <v>45689</v>
      </c>
      <c r="I9" s="25" t="s">
        <v>21</v>
      </c>
      <c r="J9" s="29">
        <f>IF(F9="是",VLOOKUP(G9,[1]Sheet2!A:C,3,FALSE),VLOOKUP(G9,[1]Sheet2!A:B,2,FALSE))</f>
        <v>600</v>
      </c>
      <c r="K9" s="30" t="s">
        <v>22</v>
      </c>
      <c r="L9" s="24"/>
    </row>
    <row r="10" s="4" customFormat="1" ht="36" customHeight="1" spans="1:12">
      <c r="A10" s="21">
        <v>6</v>
      </c>
      <c r="B10" s="21" t="s">
        <v>15</v>
      </c>
      <c r="C10" s="21" t="s">
        <v>25</v>
      </c>
      <c r="D10" s="23" t="s">
        <v>28</v>
      </c>
      <c r="E10" s="21" t="s">
        <v>18</v>
      </c>
      <c r="F10" s="21" t="s">
        <v>19</v>
      </c>
      <c r="G10" s="21" t="s">
        <v>20</v>
      </c>
      <c r="H10" s="22">
        <v>45828</v>
      </c>
      <c r="I10" s="25" t="s">
        <v>29</v>
      </c>
      <c r="J10" s="29">
        <f>IF(F10="是",VLOOKUP(G10,[1]Sheet2!A:C,3,FALSE),VLOOKUP(G10,[1]Sheet2!A:B,2,FALSE))</f>
        <v>600</v>
      </c>
      <c r="K10" s="30" t="s">
        <v>22</v>
      </c>
      <c r="L10" s="24"/>
    </row>
    <row r="11" s="5" customFormat="1" ht="36" customHeight="1" spans="1:12">
      <c r="A11" s="21">
        <v>7</v>
      </c>
      <c r="B11" s="21" t="s">
        <v>15</v>
      </c>
      <c r="C11" s="21" t="s">
        <v>30</v>
      </c>
      <c r="D11" s="21" t="s">
        <v>31</v>
      </c>
      <c r="E11" s="21" t="s">
        <v>18</v>
      </c>
      <c r="F11" s="21" t="s">
        <v>19</v>
      </c>
      <c r="G11" s="21" t="s">
        <v>20</v>
      </c>
      <c r="H11" s="22">
        <v>45689</v>
      </c>
      <c r="I11" s="25" t="s">
        <v>32</v>
      </c>
      <c r="J11" s="29">
        <f>IF(F11="是",VLOOKUP(G11,[1]Sheet2!A:C,3,FALSE),VLOOKUP(G11,[1]Sheet2!A:B,2,FALSE))</f>
        <v>600</v>
      </c>
      <c r="K11" s="30" t="s">
        <v>22</v>
      </c>
      <c r="L11" s="24"/>
    </row>
    <row r="12" s="4" customFormat="1" ht="36" customHeight="1" spans="1:12">
      <c r="A12" s="21">
        <v>8</v>
      </c>
      <c r="B12" s="21" t="s">
        <v>15</v>
      </c>
      <c r="C12" s="21" t="s">
        <v>30</v>
      </c>
      <c r="D12" s="21" t="s">
        <v>33</v>
      </c>
      <c r="E12" s="21" t="s">
        <v>18</v>
      </c>
      <c r="F12" s="21" t="s">
        <v>19</v>
      </c>
      <c r="G12" s="21" t="s">
        <v>20</v>
      </c>
      <c r="H12" s="22">
        <v>45689</v>
      </c>
      <c r="I12" s="25" t="s">
        <v>21</v>
      </c>
      <c r="J12" s="29">
        <f>IF(F12="是",VLOOKUP(G12,[1]Sheet2!A:C,3,FALSE),VLOOKUP(G12,[1]Sheet2!A:B,2,FALSE))</f>
        <v>600</v>
      </c>
      <c r="K12" s="30" t="s">
        <v>22</v>
      </c>
      <c r="L12" s="24"/>
    </row>
    <row r="13" s="4" customFormat="1" ht="36" customHeight="1" spans="1:12">
      <c r="A13" s="21">
        <v>9</v>
      </c>
      <c r="B13" s="21" t="s">
        <v>15</v>
      </c>
      <c r="C13" s="21" t="s">
        <v>30</v>
      </c>
      <c r="D13" s="21" t="s">
        <v>34</v>
      </c>
      <c r="E13" s="21" t="s">
        <v>18</v>
      </c>
      <c r="F13" s="21" t="s">
        <v>19</v>
      </c>
      <c r="G13" s="21" t="s">
        <v>20</v>
      </c>
      <c r="H13" s="22">
        <v>45689</v>
      </c>
      <c r="I13" s="25" t="s">
        <v>21</v>
      </c>
      <c r="J13" s="29">
        <f>IF(F13="是",VLOOKUP(G13,[1]Sheet2!A:C,3,FALSE),VLOOKUP(G13,[1]Sheet2!A:B,2,FALSE))</f>
        <v>600</v>
      </c>
      <c r="K13" s="30" t="s">
        <v>22</v>
      </c>
      <c r="L13" s="24"/>
    </row>
    <row r="14" s="4" customFormat="1" ht="36" customHeight="1" spans="1:12">
      <c r="A14" s="21">
        <v>10</v>
      </c>
      <c r="B14" s="21" t="s">
        <v>15</v>
      </c>
      <c r="C14" s="21" t="s">
        <v>30</v>
      </c>
      <c r="D14" s="21" t="s">
        <v>35</v>
      </c>
      <c r="E14" s="21" t="s">
        <v>18</v>
      </c>
      <c r="F14" s="21" t="s">
        <v>19</v>
      </c>
      <c r="G14" s="21" t="s">
        <v>36</v>
      </c>
      <c r="H14" s="22">
        <v>45689</v>
      </c>
      <c r="I14" s="25" t="s">
        <v>21</v>
      </c>
      <c r="J14" s="29">
        <f>IF(F14="是",VLOOKUP(G14,[1]Sheet2!A:C,3,FALSE),VLOOKUP(G14,[1]Sheet2!A:B,2,FALSE))</f>
        <v>800</v>
      </c>
      <c r="K14" s="30" t="s">
        <v>22</v>
      </c>
      <c r="L14" s="24"/>
    </row>
    <row r="15" s="4" customFormat="1" ht="36" customHeight="1" spans="1:12">
      <c r="A15" s="21">
        <v>11</v>
      </c>
      <c r="B15" s="21" t="s">
        <v>15</v>
      </c>
      <c r="C15" s="21" t="s">
        <v>30</v>
      </c>
      <c r="D15" s="21" t="s">
        <v>37</v>
      </c>
      <c r="E15" s="21" t="s">
        <v>18</v>
      </c>
      <c r="F15" s="21" t="s">
        <v>19</v>
      </c>
      <c r="G15" s="21" t="s">
        <v>20</v>
      </c>
      <c r="H15" s="22">
        <v>45689</v>
      </c>
      <c r="I15" s="25" t="s">
        <v>21</v>
      </c>
      <c r="J15" s="29">
        <f>IF(F15="是",VLOOKUP(G15,[1]Sheet2!A:C,3,FALSE),VLOOKUP(G15,[1]Sheet2!A:B,2,FALSE))</f>
        <v>600</v>
      </c>
      <c r="K15" s="30" t="s">
        <v>22</v>
      </c>
      <c r="L15" s="24"/>
    </row>
    <row r="16" s="4" customFormat="1" ht="36" customHeight="1" spans="1:12">
      <c r="A16" s="21">
        <v>12</v>
      </c>
      <c r="B16" s="21" t="s">
        <v>15</v>
      </c>
      <c r="C16" s="21" t="s">
        <v>30</v>
      </c>
      <c r="D16" s="21" t="s">
        <v>38</v>
      </c>
      <c r="E16" s="21" t="s">
        <v>18</v>
      </c>
      <c r="F16" s="21" t="s">
        <v>19</v>
      </c>
      <c r="G16" s="21" t="s">
        <v>20</v>
      </c>
      <c r="H16" s="22">
        <v>45689</v>
      </c>
      <c r="I16" s="25" t="s">
        <v>21</v>
      </c>
      <c r="J16" s="29">
        <f>IF(F16="是",VLOOKUP(G16,[1]Sheet2!A:C,3,FALSE),VLOOKUP(G16,[1]Sheet2!A:B,2,FALSE))</f>
        <v>600</v>
      </c>
      <c r="K16" s="30" t="s">
        <v>22</v>
      </c>
      <c r="L16" s="24"/>
    </row>
    <row r="17" s="4" customFormat="1" ht="36" customHeight="1" spans="1:12">
      <c r="A17" s="21">
        <v>13</v>
      </c>
      <c r="B17" s="21" t="s">
        <v>15</v>
      </c>
      <c r="C17" s="21" t="s">
        <v>30</v>
      </c>
      <c r="D17" s="21" t="s">
        <v>39</v>
      </c>
      <c r="E17" s="21" t="s">
        <v>18</v>
      </c>
      <c r="F17" s="21" t="s">
        <v>19</v>
      </c>
      <c r="G17" s="21" t="s">
        <v>20</v>
      </c>
      <c r="H17" s="22">
        <v>45689</v>
      </c>
      <c r="I17" s="25" t="s">
        <v>21</v>
      </c>
      <c r="J17" s="29">
        <f>IF(F17="是",VLOOKUP(G17,[1]Sheet2!A:C,3,FALSE),VLOOKUP(G17,[1]Sheet2!A:B,2,FALSE))</f>
        <v>600</v>
      </c>
      <c r="K17" s="30" t="s">
        <v>22</v>
      </c>
      <c r="L17" s="24"/>
    </row>
    <row r="18" s="4" customFormat="1" ht="36" customHeight="1" spans="1:12">
      <c r="A18" s="21">
        <v>14</v>
      </c>
      <c r="B18" s="21" t="s">
        <v>15</v>
      </c>
      <c r="C18" s="21" t="s">
        <v>30</v>
      </c>
      <c r="D18" s="21" t="s">
        <v>40</v>
      </c>
      <c r="E18" s="21" t="s">
        <v>18</v>
      </c>
      <c r="F18" s="21" t="s">
        <v>19</v>
      </c>
      <c r="G18" s="21" t="s">
        <v>20</v>
      </c>
      <c r="H18" s="22">
        <v>45717</v>
      </c>
      <c r="I18" s="25" t="s">
        <v>41</v>
      </c>
      <c r="J18" s="29">
        <f>IF(F18="是",VLOOKUP(G18,[1]Sheet2!A:C,3,FALSE),VLOOKUP(G18,[1]Sheet2!A:B,2,FALSE))</f>
        <v>600</v>
      </c>
      <c r="K18" s="30" t="s">
        <v>22</v>
      </c>
      <c r="L18" s="24"/>
    </row>
    <row r="19" s="4" customFormat="1" ht="36" customHeight="1" spans="1:12">
      <c r="A19" s="21">
        <v>15</v>
      </c>
      <c r="B19" s="21" t="s">
        <v>15</v>
      </c>
      <c r="C19" s="21" t="s">
        <v>42</v>
      </c>
      <c r="D19" s="21" t="s">
        <v>43</v>
      </c>
      <c r="E19" s="21" t="s">
        <v>18</v>
      </c>
      <c r="F19" s="21" t="s">
        <v>19</v>
      </c>
      <c r="G19" s="21" t="s">
        <v>20</v>
      </c>
      <c r="H19" s="22">
        <v>45689</v>
      </c>
      <c r="I19" s="25" t="s">
        <v>21</v>
      </c>
      <c r="J19" s="29">
        <f>IF(F19="是",VLOOKUP(G19,[1]Sheet2!A:C,3,FALSE),VLOOKUP(G19,[1]Sheet2!A:B,2,FALSE))</f>
        <v>600</v>
      </c>
      <c r="K19" s="30" t="s">
        <v>22</v>
      </c>
      <c r="L19" s="24"/>
    </row>
    <row r="20" s="4" customFormat="1" ht="36" customHeight="1" spans="1:12">
      <c r="A20" s="21">
        <v>16</v>
      </c>
      <c r="B20" s="21" t="s">
        <v>15</v>
      </c>
      <c r="C20" s="21" t="s">
        <v>42</v>
      </c>
      <c r="D20" s="21" t="s">
        <v>44</v>
      </c>
      <c r="E20" s="21" t="s">
        <v>18</v>
      </c>
      <c r="F20" s="21" t="s">
        <v>19</v>
      </c>
      <c r="G20" s="21" t="s">
        <v>20</v>
      </c>
      <c r="H20" s="22">
        <v>45717</v>
      </c>
      <c r="I20" s="25" t="s">
        <v>41</v>
      </c>
      <c r="J20" s="29">
        <f>IF(F20="是",VLOOKUP(G20,[1]Sheet2!A:C,3,FALSE),VLOOKUP(G20,[1]Sheet2!A:B,2,FALSE))</f>
        <v>600</v>
      </c>
      <c r="K20" s="30" t="s">
        <v>22</v>
      </c>
      <c r="L20" s="24"/>
    </row>
    <row r="21" s="4" customFormat="1" ht="36" customHeight="1" spans="1:12">
      <c r="A21" s="21">
        <v>17</v>
      </c>
      <c r="B21" s="21" t="s">
        <v>15</v>
      </c>
      <c r="C21" s="21" t="s">
        <v>42</v>
      </c>
      <c r="D21" s="24" t="s">
        <v>45</v>
      </c>
      <c r="E21" s="21" t="s">
        <v>18</v>
      </c>
      <c r="F21" s="21" t="s">
        <v>19</v>
      </c>
      <c r="G21" s="21" t="s">
        <v>20</v>
      </c>
      <c r="H21" s="22">
        <v>45689</v>
      </c>
      <c r="I21" s="25" t="s">
        <v>32</v>
      </c>
      <c r="J21" s="29">
        <f>IF(F21="是",VLOOKUP(G21,[1]Sheet2!A:C,3,FALSE),VLOOKUP(G21,[1]Sheet2!A:B,2,FALSE))</f>
        <v>600</v>
      </c>
      <c r="K21" s="30" t="s">
        <v>22</v>
      </c>
      <c r="L21" s="24"/>
    </row>
    <row r="22" s="4" customFormat="1" ht="36" customHeight="1" spans="1:12">
      <c r="A22" s="21">
        <v>18</v>
      </c>
      <c r="B22" s="21" t="s">
        <v>15</v>
      </c>
      <c r="C22" s="21" t="s">
        <v>42</v>
      </c>
      <c r="D22" s="24" t="s">
        <v>46</v>
      </c>
      <c r="E22" s="21" t="s">
        <v>18</v>
      </c>
      <c r="F22" s="21" t="s">
        <v>19</v>
      </c>
      <c r="G22" s="21" t="s">
        <v>47</v>
      </c>
      <c r="H22" s="22">
        <v>45689</v>
      </c>
      <c r="I22" s="25" t="s">
        <v>32</v>
      </c>
      <c r="J22" s="29">
        <f>IF(F22="是",VLOOKUP(G22,[1]Sheet2!A:C,3,FALSE),VLOOKUP(G22,[1]Sheet2!A:B,2,FALSE))</f>
        <v>800</v>
      </c>
      <c r="K22" s="30" t="s">
        <v>22</v>
      </c>
      <c r="L22" s="24"/>
    </row>
    <row r="23" s="4" customFormat="1" ht="36" customHeight="1" spans="1:12">
      <c r="A23" s="21">
        <v>19</v>
      </c>
      <c r="B23" s="21" t="s">
        <v>15</v>
      </c>
      <c r="C23" s="21" t="s">
        <v>42</v>
      </c>
      <c r="D23" s="21" t="s">
        <v>48</v>
      </c>
      <c r="E23" s="21" t="s">
        <v>18</v>
      </c>
      <c r="F23" s="21" t="s">
        <v>19</v>
      </c>
      <c r="G23" s="21" t="s">
        <v>20</v>
      </c>
      <c r="H23" s="22">
        <v>45689</v>
      </c>
      <c r="I23" s="25" t="s">
        <v>32</v>
      </c>
      <c r="J23" s="29">
        <f>IF(F23="是",VLOOKUP(G23,[1]Sheet2!A:C,3,FALSE),VLOOKUP(G23,[1]Sheet2!A:B,2,FALSE))</f>
        <v>600</v>
      </c>
      <c r="K23" s="30" t="s">
        <v>22</v>
      </c>
      <c r="L23" s="24"/>
    </row>
    <row r="24" s="4" customFormat="1" ht="36" customHeight="1" spans="1:12">
      <c r="A24" s="21">
        <v>20</v>
      </c>
      <c r="B24" s="21" t="s">
        <v>15</v>
      </c>
      <c r="C24" s="21" t="s">
        <v>42</v>
      </c>
      <c r="D24" s="21" t="s">
        <v>49</v>
      </c>
      <c r="E24" s="21" t="s">
        <v>18</v>
      </c>
      <c r="F24" s="21" t="s">
        <v>19</v>
      </c>
      <c r="G24" s="21" t="s">
        <v>50</v>
      </c>
      <c r="H24" s="22">
        <v>45689</v>
      </c>
      <c r="I24" s="25" t="s">
        <v>51</v>
      </c>
      <c r="J24" s="29">
        <f>IF(F24="是",VLOOKUP(G24,[1]Sheet2!A:C,3,FALSE),VLOOKUP(G24,[1]Sheet2!A:B,2,FALSE))</f>
        <v>800</v>
      </c>
      <c r="K24" s="30" t="s">
        <v>22</v>
      </c>
      <c r="L24" s="24"/>
    </row>
    <row r="25" s="4" customFormat="1" ht="36" customHeight="1" spans="1:12">
      <c r="A25" s="21">
        <v>21</v>
      </c>
      <c r="B25" s="21" t="s">
        <v>15</v>
      </c>
      <c r="C25" s="21" t="s">
        <v>42</v>
      </c>
      <c r="D25" s="21" t="s">
        <v>52</v>
      </c>
      <c r="E25" s="21" t="s">
        <v>18</v>
      </c>
      <c r="F25" s="21" t="s">
        <v>19</v>
      </c>
      <c r="G25" s="21" t="s">
        <v>20</v>
      </c>
      <c r="H25" s="22">
        <v>45689</v>
      </c>
      <c r="I25" s="25" t="s">
        <v>21</v>
      </c>
      <c r="J25" s="29">
        <f>IF(F25="是",VLOOKUP(G25,[1]Sheet2!A:C,3,FALSE),VLOOKUP(G25,[1]Sheet2!A:B,2,FALSE))</f>
        <v>600</v>
      </c>
      <c r="K25" s="30" t="s">
        <v>22</v>
      </c>
      <c r="L25" s="24"/>
    </row>
    <row r="26" s="4" customFormat="1" ht="36" customHeight="1" spans="1:12">
      <c r="A26" s="21">
        <v>22</v>
      </c>
      <c r="B26" s="21" t="s">
        <v>15</v>
      </c>
      <c r="C26" s="21" t="s">
        <v>53</v>
      </c>
      <c r="D26" s="21" t="s">
        <v>54</v>
      </c>
      <c r="E26" s="21" t="s">
        <v>18</v>
      </c>
      <c r="F26" s="21" t="s">
        <v>19</v>
      </c>
      <c r="G26" s="21" t="s">
        <v>20</v>
      </c>
      <c r="H26" s="22">
        <v>45689</v>
      </c>
      <c r="I26" s="25" t="s">
        <v>21</v>
      </c>
      <c r="J26" s="29">
        <f>IF(F26="是",VLOOKUP(G26,[1]Sheet2!A:C,3,FALSE),VLOOKUP(G26,[1]Sheet2!A:B,2,FALSE))</f>
        <v>600</v>
      </c>
      <c r="K26" s="30" t="s">
        <v>22</v>
      </c>
      <c r="L26" s="24"/>
    </row>
    <row r="27" s="4" customFormat="1" ht="36" customHeight="1" spans="1:12">
      <c r="A27" s="21">
        <v>23</v>
      </c>
      <c r="B27" s="21" t="s">
        <v>15</v>
      </c>
      <c r="C27" s="21" t="s">
        <v>53</v>
      </c>
      <c r="D27" s="21" t="s">
        <v>55</v>
      </c>
      <c r="E27" s="21" t="s">
        <v>18</v>
      </c>
      <c r="F27" s="21" t="s">
        <v>19</v>
      </c>
      <c r="G27" s="21" t="s">
        <v>56</v>
      </c>
      <c r="H27" s="22">
        <v>45809</v>
      </c>
      <c r="I27" s="25" t="s">
        <v>57</v>
      </c>
      <c r="J27" s="29">
        <f>IF(F27="是",VLOOKUP(G27,[1]Sheet2!A:C,3,FALSE),VLOOKUP(G27,[1]Sheet2!A:B,2,FALSE))</f>
        <v>800</v>
      </c>
      <c r="K27" s="30" t="s">
        <v>22</v>
      </c>
      <c r="L27" s="24"/>
    </row>
    <row r="28" s="4" customFormat="1" ht="36" customHeight="1" spans="1:12">
      <c r="A28" s="21">
        <v>24</v>
      </c>
      <c r="B28" s="21" t="s">
        <v>15</v>
      </c>
      <c r="C28" s="21" t="s">
        <v>53</v>
      </c>
      <c r="D28" s="21" t="s">
        <v>58</v>
      </c>
      <c r="E28" s="21" t="s">
        <v>18</v>
      </c>
      <c r="F28" s="21" t="s">
        <v>19</v>
      </c>
      <c r="G28" s="21" t="s">
        <v>36</v>
      </c>
      <c r="H28" s="22">
        <v>45778</v>
      </c>
      <c r="I28" s="25" t="s">
        <v>59</v>
      </c>
      <c r="J28" s="29">
        <f>IF(F28="是",VLOOKUP(G28,[1]Sheet2!A:C,3,FALSE),VLOOKUP(G28,[1]Sheet2!A:B,2,FALSE))</f>
        <v>800</v>
      </c>
      <c r="K28" s="30" t="s">
        <v>22</v>
      </c>
      <c r="L28" s="24"/>
    </row>
    <row r="29" s="4" customFormat="1" ht="36" customHeight="1" spans="1:12">
      <c r="A29" s="21">
        <v>25</v>
      </c>
      <c r="B29" s="21" t="s">
        <v>15</v>
      </c>
      <c r="C29" s="21" t="s">
        <v>53</v>
      </c>
      <c r="D29" s="21" t="s">
        <v>60</v>
      </c>
      <c r="E29" s="21" t="s">
        <v>18</v>
      </c>
      <c r="F29" s="21" t="s">
        <v>19</v>
      </c>
      <c r="G29" s="21" t="s">
        <v>20</v>
      </c>
      <c r="H29" s="22">
        <v>45689</v>
      </c>
      <c r="I29" s="25" t="s">
        <v>21</v>
      </c>
      <c r="J29" s="29">
        <f>IF(F29="是",VLOOKUP(G29,[1]Sheet2!A:C,3,FALSE),VLOOKUP(G29,[1]Sheet2!A:B,2,FALSE))</f>
        <v>600</v>
      </c>
      <c r="K29" s="30" t="s">
        <v>22</v>
      </c>
      <c r="L29" s="24"/>
    </row>
    <row r="30" s="4" customFormat="1" ht="36" customHeight="1" spans="1:12">
      <c r="A30" s="21">
        <v>26</v>
      </c>
      <c r="B30" s="21" t="s">
        <v>15</v>
      </c>
      <c r="C30" s="21" t="s">
        <v>61</v>
      </c>
      <c r="D30" s="21" t="s">
        <v>62</v>
      </c>
      <c r="E30" s="21" t="s">
        <v>18</v>
      </c>
      <c r="F30" s="21" t="s">
        <v>19</v>
      </c>
      <c r="G30" s="21" t="s">
        <v>20</v>
      </c>
      <c r="H30" s="22">
        <v>45717</v>
      </c>
      <c r="I30" s="25" t="s">
        <v>41</v>
      </c>
      <c r="J30" s="29">
        <f>IF(F30="是",VLOOKUP(G30,[1]Sheet2!A:C,3,FALSE),VLOOKUP(G30,[1]Sheet2!A:B,2,FALSE))</f>
        <v>600</v>
      </c>
      <c r="K30" s="30" t="s">
        <v>22</v>
      </c>
      <c r="L30" s="24"/>
    </row>
    <row r="31" s="4" customFormat="1" ht="36" customHeight="1" spans="1:12">
      <c r="A31" s="21">
        <v>27</v>
      </c>
      <c r="B31" s="21" t="s">
        <v>15</v>
      </c>
      <c r="C31" s="21" t="s">
        <v>61</v>
      </c>
      <c r="D31" s="21" t="s">
        <v>63</v>
      </c>
      <c r="E31" s="21" t="s">
        <v>18</v>
      </c>
      <c r="F31" s="21" t="s">
        <v>19</v>
      </c>
      <c r="G31" s="21" t="s">
        <v>20</v>
      </c>
      <c r="H31" s="22">
        <v>45689</v>
      </c>
      <c r="I31" s="25" t="s">
        <v>21</v>
      </c>
      <c r="J31" s="29">
        <f>IF(F31="是",VLOOKUP(G31,[1]Sheet2!A:C,3,FALSE),VLOOKUP(G31,[1]Sheet2!A:B,2,FALSE))</f>
        <v>600</v>
      </c>
      <c r="K31" s="30" t="s">
        <v>22</v>
      </c>
      <c r="L31" s="24"/>
    </row>
    <row r="32" s="4" customFormat="1" ht="36" customHeight="1" spans="1:12">
      <c r="A32" s="21">
        <v>28</v>
      </c>
      <c r="B32" s="21" t="s">
        <v>15</v>
      </c>
      <c r="C32" s="24" t="s">
        <v>61</v>
      </c>
      <c r="D32" s="24" t="s">
        <v>64</v>
      </c>
      <c r="E32" s="21" t="s">
        <v>18</v>
      </c>
      <c r="F32" s="21" t="s">
        <v>19</v>
      </c>
      <c r="G32" s="21" t="s">
        <v>20</v>
      </c>
      <c r="H32" s="22">
        <v>45689</v>
      </c>
      <c r="I32" s="25" t="s">
        <v>32</v>
      </c>
      <c r="J32" s="29">
        <f>IF(F32="是",VLOOKUP(G32,[1]Sheet2!A:C,3,FALSE),VLOOKUP(G32,[1]Sheet2!A:B,2,FALSE))</f>
        <v>600</v>
      </c>
      <c r="K32" s="30" t="s">
        <v>22</v>
      </c>
      <c r="L32" s="24"/>
    </row>
    <row r="33" s="4" customFormat="1" ht="36" customHeight="1" spans="1:12">
      <c r="A33" s="21">
        <v>29</v>
      </c>
      <c r="B33" s="21" t="s">
        <v>15</v>
      </c>
      <c r="C33" s="24" t="s">
        <v>61</v>
      </c>
      <c r="D33" s="21" t="s">
        <v>65</v>
      </c>
      <c r="E33" s="21" t="s">
        <v>18</v>
      </c>
      <c r="F33" s="21" t="s">
        <v>19</v>
      </c>
      <c r="G33" s="21" t="s">
        <v>20</v>
      </c>
      <c r="H33" s="22">
        <v>45689</v>
      </c>
      <c r="I33" s="25" t="s">
        <v>21</v>
      </c>
      <c r="J33" s="29">
        <f>IF(F33="是",VLOOKUP(G33,[1]Sheet2!A:C,3,FALSE),VLOOKUP(G33,[1]Sheet2!A:B,2,FALSE))</f>
        <v>600</v>
      </c>
      <c r="K33" s="30" t="s">
        <v>22</v>
      </c>
      <c r="L33" s="24"/>
    </row>
    <row r="34" s="4" customFormat="1" ht="36" customHeight="1" spans="1:12">
      <c r="A34" s="21">
        <v>30</v>
      </c>
      <c r="B34" s="21" t="s">
        <v>15</v>
      </c>
      <c r="C34" s="24" t="s">
        <v>61</v>
      </c>
      <c r="D34" s="21" t="s">
        <v>66</v>
      </c>
      <c r="E34" s="21" t="s">
        <v>18</v>
      </c>
      <c r="F34" s="21" t="s">
        <v>19</v>
      </c>
      <c r="G34" s="21" t="s">
        <v>20</v>
      </c>
      <c r="H34" s="22">
        <v>45748</v>
      </c>
      <c r="I34" s="25" t="s">
        <v>67</v>
      </c>
      <c r="J34" s="29">
        <f>IF(F34="是",VLOOKUP(G34,[1]Sheet2!A:C,3,FALSE),VLOOKUP(G34,[1]Sheet2!A:B,2,FALSE))</f>
        <v>600</v>
      </c>
      <c r="K34" s="30" t="s">
        <v>22</v>
      </c>
      <c r="L34" s="24"/>
    </row>
    <row r="35" s="4" customFormat="1" ht="36" customHeight="1" spans="1:12">
      <c r="A35" s="21">
        <v>31</v>
      </c>
      <c r="B35" s="21" t="s">
        <v>15</v>
      </c>
      <c r="C35" s="24" t="s">
        <v>61</v>
      </c>
      <c r="D35" s="24" t="s">
        <v>68</v>
      </c>
      <c r="E35" s="21" t="s">
        <v>18</v>
      </c>
      <c r="F35" s="24" t="s">
        <v>19</v>
      </c>
      <c r="G35" s="21" t="s">
        <v>20</v>
      </c>
      <c r="H35" s="22">
        <v>45748</v>
      </c>
      <c r="I35" s="25" t="s">
        <v>67</v>
      </c>
      <c r="J35" s="29">
        <f>IF(F35="是",VLOOKUP(G35,[1]Sheet2!A:C,3,FALSE),VLOOKUP(G35,[1]Sheet2!A:B,2,FALSE))</f>
        <v>600</v>
      </c>
      <c r="K35" s="30" t="s">
        <v>22</v>
      </c>
      <c r="L35" s="24"/>
    </row>
    <row r="36" s="4" customFormat="1" ht="36" customHeight="1" spans="1:12">
      <c r="A36" s="21">
        <v>32</v>
      </c>
      <c r="B36" s="21" t="s">
        <v>15</v>
      </c>
      <c r="C36" s="24" t="s">
        <v>61</v>
      </c>
      <c r="D36" s="24" t="s">
        <v>69</v>
      </c>
      <c r="E36" s="21" t="s">
        <v>18</v>
      </c>
      <c r="F36" s="24" t="s">
        <v>19</v>
      </c>
      <c r="G36" s="24" t="s">
        <v>70</v>
      </c>
      <c r="H36" s="22">
        <v>45717</v>
      </c>
      <c r="I36" s="25" t="s">
        <v>41</v>
      </c>
      <c r="J36" s="29">
        <f>IF(F36="是",VLOOKUP(G36,[1]Sheet2!A:C,3,FALSE),VLOOKUP(G36,[1]Sheet2!A:B,2,FALSE))</f>
        <v>800</v>
      </c>
      <c r="K36" s="30" t="s">
        <v>22</v>
      </c>
      <c r="L36" s="24"/>
    </row>
    <row r="37" s="4" customFormat="1" ht="36" customHeight="1" spans="1:12">
      <c r="A37" s="21">
        <v>33</v>
      </c>
      <c r="B37" s="21" t="s">
        <v>15</v>
      </c>
      <c r="C37" s="24" t="s">
        <v>61</v>
      </c>
      <c r="D37" s="21" t="s">
        <v>71</v>
      </c>
      <c r="E37" s="21" t="s">
        <v>18</v>
      </c>
      <c r="F37" s="21" t="s">
        <v>19</v>
      </c>
      <c r="G37" s="24" t="s">
        <v>20</v>
      </c>
      <c r="H37" s="22">
        <v>45689</v>
      </c>
      <c r="I37" s="25" t="s">
        <v>21</v>
      </c>
      <c r="J37" s="29">
        <f>IF(F37="是",VLOOKUP(G37,[1]Sheet2!A:C,3,FALSE),VLOOKUP(G37,[1]Sheet2!A:B,2,FALSE))</f>
        <v>600</v>
      </c>
      <c r="K37" s="30" t="s">
        <v>22</v>
      </c>
      <c r="L37" s="24"/>
    </row>
    <row r="38" s="4" customFormat="1" ht="36" customHeight="1" spans="1:12">
      <c r="A38" s="21">
        <v>34</v>
      </c>
      <c r="B38" s="21" t="s">
        <v>15</v>
      </c>
      <c r="C38" s="21" t="s">
        <v>61</v>
      </c>
      <c r="D38" s="21" t="s">
        <v>72</v>
      </c>
      <c r="E38" s="21" t="s">
        <v>18</v>
      </c>
      <c r="F38" s="21" t="s">
        <v>19</v>
      </c>
      <c r="G38" s="24" t="s">
        <v>20</v>
      </c>
      <c r="H38" s="22">
        <v>45689</v>
      </c>
      <c r="I38" s="25" t="s">
        <v>21</v>
      </c>
      <c r="J38" s="29">
        <f>IF(F38="是",VLOOKUP(G38,[1]Sheet2!A:C,3,FALSE),VLOOKUP(G38,[1]Sheet2!A:B,2,FALSE))</f>
        <v>600</v>
      </c>
      <c r="K38" s="30" t="s">
        <v>22</v>
      </c>
      <c r="L38" s="24"/>
    </row>
    <row r="39" s="4" customFormat="1" ht="36" customHeight="1" spans="1:12">
      <c r="A39" s="21">
        <v>35</v>
      </c>
      <c r="B39" s="21" t="s">
        <v>15</v>
      </c>
      <c r="C39" s="21" t="s">
        <v>73</v>
      </c>
      <c r="D39" s="21" t="s">
        <v>74</v>
      </c>
      <c r="E39" s="21" t="s">
        <v>18</v>
      </c>
      <c r="F39" s="21" t="s">
        <v>19</v>
      </c>
      <c r="G39" s="21" t="s">
        <v>20</v>
      </c>
      <c r="H39" s="22">
        <v>45689</v>
      </c>
      <c r="I39" s="25" t="s">
        <v>21</v>
      </c>
      <c r="J39" s="29">
        <f>IF(F39="是",VLOOKUP(G39,[1]Sheet2!A:C,3,FALSE),VLOOKUP(G39,[1]Sheet2!A:B,2,FALSE))</f>
        <v>600</v>
      </c>
      <c r="K39" s="30" t="s">
        <v>22</v>
      </c>
      <c r="L39" s="24"/>
    </row>
    <row r="40" s="4" customFormat="1" ht="36" customHeight="1" spans="1:12">
      <c r="A40" s="21">
        <v>36</v>
      </c>
      <c r="B40" s="21" t="s">
        <v>15</v>
      </c>
      <c r="C40" s="21" t="s">
        <v>73</v>
      </c>
      <c r="D40" s="21" t="s">
        <v>75</v>
      </c>
      <c r="E40" s="21" t="s">
        <v>18</v>
      </c>
      <c r="F40" s="21" t="s">
        <v>19</v>
      </c>
      <c r="G40" s="21" t="s">
        <v>20</v>
      </c>
      <c r="H40" s="22">
        <v>45717</v>
      </c>
      <c r="I40" s="25" t="s">
        <v>76</v>
      </c>
      <c r="J40" s="29">
        <f>IF(F40="是",VLOOKUP(G40,[1]Sheet2!A:C,3,FALSE),VLOOKUP(G40,[1]Sheet2!A:B,2,FALSE))</f>
        <v>600</v>
      </c>
      <c r="K40" s="30" t="s">
        <v>22</v>
      </c>
      <c r="L40" s="24"/>
    </row>
    <row r="41" s="4" customFormat="1" ht="36" customHeight="1" spans="1:12">
      <c r="A41" s="21">
        <v>37</v>
      </c>
      <c r="B41" s="21" t="s">
        <v>15</v>
      </c>
      <c r="C41" s="21" t="s">
        <v>77</v>
      </c>
      <c r="D41" s="21" t="s">
        <v>78</v>
      </c>
      <c r="E41" s="21" t="s">
        <v>18</v>
      </c>
      <c r="F41" s="21" t="s">
        <v>19</v>
      </c>
      <c r="G41" s="21" t="s">
        <v>20</v>
      </c>
      <c r="H41" s="22">
        <v>45778</v>
      </c>
      <c r="I41" s="25" t="s">
        <v>57</v>
      </c>
      <c r="J41" s="29">
        <v>600</v>
      </c>
      <c r="K41" s="30" t="s">
        <v>22</v>
      </c>
      <c r="L41" s="24"/>
    </row>
    <row r="42" s="4" customFormat="1" ht="36" customHeight="1" spans="1:12">
      <c r="A42" s="21">
        <v>38</v>
      </c>
      <c r="B42" s="21" t="s">
        <v>15</v>
      </c>
      <c r="C42" s="21" t="s">
        <v>77</v>
      </c>
      <c r="D42" s="21" t="s">
        <v>79</v>
      </c>
      <c r="E42" s="21" t="s">
        <v>18</v>
      </c>
      <c r="F42" s="21" t="s">
        <v>19</v>
      </c>
      <c r="G42" s="21" t="s">
        <v>20</v>
      </c>
      <c r="H42" s="22">
        <v>45689</v>
      </c>
      <c r="I42" s="25" t="s">
        <v>21</v>
      </c>
      <c r="J42" s="29">
        <f>IF(F42="是",VLOOKUP(G42,[1]Sheet2!A:C,3,FALSE),VLOOKUP(G42,[1]Sheet2!A:B,2,FALSE))</f>
        <v>600</v>
      </c>
      <c r="K42" s="30" t="s">
        <v>22</v>
      </c>
      <c r="L42" s="24"/>
    </row>
    <row r="43" s="4" customFormat="1" ht="36" customHeight="1" spans="1:12">
      <c r="A43" s="21">
        <v>39</v>
      </c>
      <c r="B43" s="21" t="s">
        <v>15</v>
      </c>
      <c r="C43" s="21" t="s">
        <v>80</v>
      </c>
      <c r="D43" s="21" t="s">
        <v>81</v>
      </c>
      <c r="E43" s="21" t="s">
        <v>18</v>
      </c>
      <c r="F43" s="21" t="s">
        <v>19</v>
      </c>
      <c r="G43" s="21" t="s">
        <v>20</v>
      </c>
      <c r="H43" s="22">
        <v>45748</v>
      </c>
      <c r="I43" s="25" t="s">
        <v>67</v>
      </c>
      <c r="J43" s="29">
        <f>IF(F43="是",VLOOKUP(G43,[1]Sheet2!A:C,3,FALSE),VLOOKUP(G43,[1]Sheet2!A:B,2,FALSE))</f>
        <v>600</v>
      </c>
      <c r="K43" s="30" t="s">
        <v>22</v>
      </c>
      <c r="L43" s="24"/>
    </row>
    <row r="44" s="4" customFormat="1" ht="36" customHeight="1" spans="1:12">
      <c r="A44" s="21">
        <v>40</v>
      </c>
      <c r="B44" s="21" t="s">
        <v>15</v>
      </c>
      <c r="C44" s="21" t="s">
        <v>80</v>
      </c>
      <c r="D44" s="21" t="s">
        <v>82</v>
      </c>
      <c r="E44" s="21" t="s">
        <v>18</v>
      </c>
      <c r="F44" s="21" t="s">
        <v>19</v>
      </c>
      <c r="G44" s="21" t="s">
        <v>20</v>
      </c>
      <c r="H44" s="22">
        <v>45689</v>
      </c>
      <c r="I44" s="25" t="s">
        <v>21</v>
      </c>
      <c r="J44" s="29">
        <f>IF(F44="是",VLOOKUP(G44,[1]Sheet2!A:C,3,FALSE),VLOOKUP(G44,[1]Sheet2!A:B,2,FALSE))</f>
        <v>600</v>
      </c>
      <c r="K44" s="30" t="s">
        <v>22</v>
      </c>
      <c r="L44" s="24"/>
    </row>
    <row r="45" s="4" customFormat="1" ht="36" customHeight="1" spans="1:12">
      <c r="A45" s="21">
        <v>41</v>
      </c>
      <c r="B45" s="21" t="s">
        <v>15</v>
      </c>
      <c r="C45" s="21" t="s">
        <v>80</v>
      </c>
      <c r="D45" s="21" t="s">
        <v>83</v>
      </c>
      <c r="E45" s="21" t="s">
        <v>18</v>
      </c>
      <c r="F45" s="21" t="s">
        <v>19</v>
      </c>
      <c r="G45" s="21" t="s">
        <v>20</v>
      </c>
      <c r="H45" s="22">
        <v>45689</v>
      </c>
      <c r="I45" s="25" t="s">
        <v>21</v>
      </c>
      <c r="J45" s="29">
        <f>IF(F45="是",VLOOKUP(G45,[1]Sheet2!A:C,3,FALSE),VLOOKUP(G45,[1]Sheet2!A:B,2,FALSE))</f>
        <v>600</v>
      </c>
      <c r="K45" s="30" t="s">
        <v>22</v>
      </c>
      <c r="L45" s="24"/>
    </row>
    <row r="46" s="4" customFormat="1" ht="36" customHeight="1" spans="1:12">
      <c r="A46" s="21">
        <v>42</v>
      </c>
      <c r="B46" s="21" t="s">
        <v>15</v>
      </c>
      <c r="C46" s="21" t="s">
        <v>80</v>
      </c>
      <c r="D46" s="21" t="s">
        <v>84</v>
      </c>
      <c r="E46" s="21" t="s">
        <v>18</v>
      </c>
      <c r="F46" s="21" t="s">
        <v>19</v>
      </c>
      <c r="G46" s="21" t="s">
        <v>20</v>
      </c>
      <c r="H46" s="22">
        <v>45689</v>
      </c>
      <c r="I46" s="25" t="s">
        <v>21</v>
      </c>
      <c r="J46" s="29">
        <f>IF(F46="是",VLOOKUP(G46,[1]Sheet2!A:C,3,FALSE),VLOOKUP(G46,[1]Sheet2!A:B,2,FALSE))</f>
        <v>600</v>
      </c>
      <c r="K46" s="30" t="s">
        <v>22</v>
      </c>
      <c r="L46" s="24"/>
    </row>
    <row r="47" s="4" customFormat="1" ht="36" customHeight="1" spans="1:12">
      <c r="A47" s="21">
        <v>43</v>
      </c>
      <c r="B47" s="21" t="s">
        <v>15</v>
      </c>
      <c r="C47" s="21" t="s">
        <v>80</v>
      </c>
      <c r="D47" s="21" t="s">
        <v>85</v>
      </c>
      <c r="E47" s="21" t="s">
        <v>18</v>
      </c>
      <c r="F47" s="21" t="s">
        <v>19</v>
      </c>
      <c r="G47" s="21" t="s">
        <v>20</v>
      </c>
      <c r="H47" s="22">
        <v>45717</v>
      </c>
      <c r="I47" s="25" t="s">
        <v>41</v>
      </c>
      <c r="J47" s="29">
        <f>IF(F47="是",VLOOKUP(G47,[1]Sheet2!A:C,3,FALSE),VLOOKUP(G47,[1]Sheet2!A:B,2,FALSE))</f>
        <v>600</v>
      </c>
      <c r="K47" s="30" t="s">
        <v>22</v>
      </c>
      <c r="L47" s="24"/>
    </row>
    <row r="48" s="4" customFormat="1" ht="36" customHeight="1" spans="1:12">
      <c r="A48" s="21">
        <v>44</v>
      </c>
      <c r="B48" s="21" t="s">
        <v>15</v>
      </c>
      <c r="C48" s="21" t="s">
        <v>80</v>
      </c>
      <c r="D48" s="21" t="s">
        <v>86</v>
      </c>
      <c r="E48" s="21" t="s">
        <v>18</v>
      </c>
      <c r="F48" s="21" t="s">
        <v>19</v>
      </c>
      <c r="G48" s="21" t="s">
        <v>20</v>
      </c>
      <c r="H48" s="22">
        <v>45689</v>
      </c>
      <c r="I48" s="25" t="s">
        <v>21</v>
      </c>
      <c r="J48" s="29">
        <f>IF(F48="是",VLOOKUP(G48,[1]Sheet2!A:C,3,FALSE),VLOOKUP(G48,[1]Sheet2!A:B,2,FALSE))</f>
        <v>600</v>
      </c>
      <c r="K48" s="30" t="s">
        <v>22</v>
      </c>
      <c r="L48" s="24"/>
    </row>
    <row r="49" s="4" customFormat="1" ht="36" customHeight="1" spans="1:12">
      <c r="A49" s="21">
        <v>45</v>
      </c>
      <c r="B49" s="21" t="s">
        <v>15</v>
      </c>
      <c r="C49" s="21" t="s">
        <v>80</v>
      </c>
      <c r="D49" s="21" t="s">
        <v>87</v>
      </c>
      <c r="E49" s="21" t="s">
        <v>18</v>
      </c>
      <c r="F49" s="21" t="s">
        <v>19</v>
      </c>
      <c r="G49" s="21" t="s">
        <v>20</v>
      </c>
      <c r="H49" s="22">
        <v>45689</v>
      </c>
      <c r="I49" s="25" t="s">
        <v>21</v>
      </c>
      <c r="J49" s="29">
        <f>IF(F49="是",VLOOKUP(G49,[1]Sheet2!A:C,3,FALSE),VLOOKUP(G49,[1]Sheet2!A:B,2,FALSE))</f>
        <v>600</v>
      </c>
      <c r="K49" s="30" t="s">
        <v>22</v>
      </c>
      <c r="L49" s="24"/>
    </row>
    <row r="50" s="4" customFormat="1" ht="36" customHeight="1" spans="1:12">
      <c r="A50" s="21">
        <v>46</v>
      </c>
      <c r="B50" s="21" t="s">
        <v>15</v>
      </c>
      <c r="C50" s="21" t="s">
        <v>88</v>
      </c>
      <c r="D50" s="21" t="s">
        <v>89</v>
      </c>
      <c r="E50" s="21" t="s">
        <v>18</v>
      </c>
      <c r="F50" s="21" t="s">
        <v>19</v>
      </c>
      <c r="G50" s="21" t="s">
        <v>20</v>
      </c>
      <c r="H50" s="22">
        <v>45717</v>
      </c>
      <c r="I50" s="25" t="s">
        <v>41</v>
      </c>
      <c r="J50" s="29">
        <f>IF(F50="是",VLOOKUP(G50,[1]Sheet2!A:C,3,FALSE),VLOOKUP(G50,[1]Sheet2!A:B,2,FALSE))</f>
        <v>600</v>
      </c>
      <c r="K50" s="30" t="s">
        <v>22</v>
      </c>
      <c r="L50" s="24"/>
    </row>
    <row r="51" s="4" customFormat="1" ht="36" customHeight="1" spans="1:12">
      <c r="A51" s="21">
        <v>47</v>
      </c>
      <c r="B51" s="21" t="s">
        <v>15</v>
      </c>
      <c r="C51" s="21" t="s">
        <v>88</v>
      </c>
      <c r="D51" s="21" t="s">
        <v>90</v>
      </c>
      <c r="E51" s="21" t="s">
        <v>18</v>
      </c>
      <c r="F51" s="21" t="s">
        <v>19</v>
      </c>
      <c r="G51" s="21" t="s">
        <v>70</v>
      </c>
      <c r="H51" s="22">
        <v>45717</v>
      </c>
      <c r="I51" s="25" t="s">
        <v>41</v>
      </c>
      <c r="J51" s="29">
        <f>IF(F51="是",VLOOKUP(G51,[1]Sheet2!A:C,3,FALSE),VLOOKUP(G51,[1]Sheet2!A:B,2,FALSE))</f>
        <v>800</v>
      </c>
      <c r="K51" s="30" t="s">
        <v>22</v>
      </c>
      <c r="L51" s="24"/>
    </row>
    <row r="52" s="4" customFormat="1" ht="36" customHeight="1" spans="1:12">
      <c r="A52" s="21">
        <v>48</v>
      </c>
      <c r="B52" s="21" t="s">
        <v>15</v>
      </c>
      <c r="C52" s="21" t="s">
        <v>88</v>
      </c>
      <c r="D52" s="21" t="s">
        <v>91</v>
      </c>
      <c r="E52" s="21" t="s">
        <v>18</v>
      </c>
      <c r="F52" s="21" t="s">
        <v>19</v>
      </c>
      <c r="G52" s="21" t="s">
        <v>50</v>
      </c>
      <c r="H52" s="22">
        <v>45717</v>
      </c>
      <c r="I52" s="25" t="s">
        <v>41</v>
      </c>
      <c r="J52" s="29">
        <f>IF(F52="是",VLOOKUP(G52,[1]Sheet2!A:C,3,FALSE),VLOOKUP(G52,[1]Sheet2!A:B,2,FALSE))</f>
        <v>800</v>
      </c>
      <c r="K52" s="30" t="s">
        <v>22</v>
      </c>
      <c r="L52" s="24"/>
    </row>
    <row r="53" s="4" customFormat="1" ht="36" customHeight="1" spans="1:12">
      <c r="A53" s="21">
        <v>49</v>
      </c>
      <c r="B53" s="21" t="s">
        <v>15</v>
      </c>
      <c r="C53" s="21" t="s">
        <v>88</v>
      </c>
      <c r="D53" s="21" t="s">
        <v>92</v>
      </c>
      <c r="E53" s="21" t="s">
        <v>18</v>
      </c>
      <c r="F53" s="21" t="s">
        <v>19</v>
      </c>
      <c r="G53" s="21" t="s">
        <v>20</v>
      </c>
      <c r="H53" s="22">
        <v>45717</v>
      </c>
      <c r="I53" s="25" t="s">
        <v>41</v>
      </c>
      <c r="J53" s="29">
        <f>IF(F53="是",VLOOKUP(G53,[1]Sheet2!A:C,3,FALSE),VLOOKUP(G53,[1]Sheet2!A:B,2,FALSE))</f>
        <v>600</v>
      </c>
      <c r="K53" s="30" t="s">
        <v>22</v>
      </c>
      <c r="L53" s="24"/>
    </row>
    <row r="54" s="4" customFormat="1" ht="36" customHeight="1" spans="1:12">
      <c r="A54" s="21">
        <v>50</v>
      </c>
      <c r="B54" s="21" t="s">
        <v>15</v>
      </c>
      <c r="C54" s="21" t="s">
        <v>88</v>
      </c>
      <c r="D54" s="21" t="s">
        <v>93</v>
      </c>
      <c r="E54" s="21" t="s">
        <v>18</v>
      </c>
      <c r="F54" s="21" t="s">
        <v>19</v>
      </c>
      <c r="G54" s="21" t="s">
        <v>20</v>
      </c>
      <c r="H54" s="22">
        <v>45717</v>
      </c>
      <c r="I54" s="25" t="s">
        <v>41</v>
      </c>
      <c r="J54" s="29">
        <f>IF(F54="是",VLOOKUP(G54,[1]Sheet2!A:C,3,FALSE),VLOOKUP(G54,[1]Sheet2!A:B,2,FALSE))</f>
        <v>600</v>
      </c>
      <c r="K54" s="30" t="s">
        <v>22</v>
      </c>
      <c r="L54" s="24"/>
    </row>
    <row r="55" s="4" customFormat="1" ht="36" customHeight="1" spans="1:12">
      <c r="A55" s="21">
        <v>51</v>
      </c>
      <c r="B55" s="21" t="s">
        <v>15</v>
      </c>
      <c r="C55" s="21" t="s">
        <v>88</v>
      </c>
      <c r="D55" s="21" t="s">
        <v>94</v>
      </c>
      <c r="E55" s="21" t="s">
        <v>18</v>
      </c>
      <c r="F55" s="21" t="s">
        <v>19</v>
      </c>
      <c r="G55" s="21" t="s">
        <v>20</v>
      </c>
      <c r="H55" s="22">
        <v>45717</v>
      </c>
      <c r="I55" s="25" t="s">
        <v>41</v>
      </c>
      <c r="J55" s="29">
        <f>IF(F55="是",VLOOKUP(G55,[1]Sheet2!A:C,3,FALSE),VLOOKUP(G55,[1]Sheet2!A:B,2,FALSE))</f>
        <v>600</v>
      </c>
      <c r="K55" s="30" t="s">
        <v>22</v>
      </c>
      <c r="L55" s="24"/>
    </row>
    <row r="56" s="4" customFormat="1" ht="36" customHeight="1" spans="1:12">
      <c r="A56" s="21">
        <v>52</v>
      </c>
      <c r="B56" s="21" t="s">
        <v>15</v>
      </c>
      <c r="C56" s="21" t="s">
        <v>88</v>
      </c>
      <c r="D56" s="21" t="s">
        <v>95</v>
      </c>
      <c r="E56" s="21" t="s">
        <v>18</v>
      </c>
      <c r="F56" s="21" t="s">
        <v>19</v>
      </c>
      <c r="G56" s="21" t="s">
        <v>20</v>
      </c>
      <c r="H56" s="22">
        <v>45809</v>
      </c>
      <c r="I56" s="25" t="s">
        <v>57</v>
      </c>
      <c r="J56" s="29">
        <f>IF(F56="是",VLOOKUP(G56,[1]Sheet2!A:C,3,FALSE),VLOOKUP(G56,[1]Sheet2!A:B,2,FALSE))</f>
        <v>600</v>
      </c>
      <c r="K56" s="30" t="s">
        <v>22</v>
      </c>
      <c r="L56" s="24"/>
    </row>
    <row r="57" s="4" customFormat="1" ht="36" customHeight="1" spans="1:12">
      <c r="A57" s="21">
        <v>53</v>
      </c>
      <c r="B57" s="21" t="s">
        <v>15</v>
      </c>
      <c r="C57" s="21" t="s">
        <v>88</v>
      </c>
      <c r="D57" s="21" t="s">
        <v>96</v>
      </c>
      <c r="E57" s="21" t="s">
        <v>18</v>
      </c>
      <c r="F57" s="21" t="s">
        <v>19</v>
      </c>
      <c r="G57" s="21" t="s">
        <v>20</v>
      </c>
      <c r="H57" s="22">
        <v>45809</v>
      </c>
      <c r="I57" s="25" t="s">
        <v>57</v>
      </c>
      <c r="J57" s="29">
        <f>IF(F57="是",VLOOKUP(G57,[1]Sheet2!A:C,3,FALSE),VLOOKUP(G57,[1]Sheet2!A:B,2,FALSE))</f>
        <v>600</v>
      </c>
      <c r="K57" s="30" t="s">
        <v>22</v>
      </c>
      <c r="L57" s="24"/>
    </row>
    <row r="58" s="4" customFormat="1" ht="36" customHeight="1" spans="1:12">
      <c r="A58" s="21">
        <v>54</v>
      </c>
      <c r="B58" s="21" t="s">
        <v>15</v>
      </c>
      <c r="C58" s="21" t="s">
        <v>88</v>
      </c>
      <c r="D58" s="21" t="s">
        <v>97</v>
      </c>
      <c r="E58" s="21" t="s">
        <v>18</v>
      </c>
      <c r="F58" s="21" t="s">
        <v>19</v>
      </c>
      <c r="G58" s="21" t="s">
        <v>20</v>
      </c>
      <c r="H58" s="22">
        <v>45689</v>
      </c>
      <c r="I58" s="25" t="s">
        <v>21</v>
      </c>
      <c r="J58" s="29">
        <f>IF(F58="是",VLOOKUP(G58,[1]Sheet2!A:C,3,FALSE),VLOOKUP(G58,[1]Sheet2!A:B,2,FALSE))</f>
        <v>600</v>
      </c>
      <c r="K58" s="30" t="s">
        <v>22</v>
      </c>
      <c r="L58" s="24"/>
    </row>
    <row r="59" s="4" customFormat="1" ht="36" customHeight="1" spans="1:12">
      <c r="A59" s="21">
        <v>55</v>
      </c>
      <c r="B59" s="25" t="s">
        <v>98</v>
      </c>
      <c r="C59" s="25" t="s">
        <v>99</v>
      </c>
      <c r="D59" s="25" t="s">
        <v>100</v>
      </c>
      <c r="E59" s="21" t="s">
        <v>18</v>
      </c>
      <c r="F59" s="25" t="s">
        <v>19</v>
      </c>
      <c r="G59" s="25" t="s">
        <v>20</v>
      </c>
      <c r="H59" s="26" t="s">
        <v>101</v>
      </c>
      <c r="I59" s="31">
        <v>4</v>
      </c>
      <c r="J59" s="29">
        <v>600</v>
      </c>
      <c r="K59" s="30" t="s">
        <v>22</v>
      </c>
      <c r="L59" s="24"/>
    </row>
    <row r="60" s="6" customFormat="1" ht="36" customHeight="1" spans="1:12">
      <c r="A60" s="21">
        <v>56</v>
      </c>
      <c r="B60" s="25" t="s">
        <v>98</v>
      </c>
      <c r="C60" s="25" t="s">
        <v>99</v>
      </c>
      <c r="D60" s="25" t="s">
        <v>102</v>
      </c>
      <c r="E60" s="21" t="s">
        <v>18</v>
      </c>
      <c r="F60" s="25" t="s">
        <v>19</v>
      </c>
      <c r="G60" s="27" t="s">
        <v>36</v>
      </c>
      <c r="H60" s="26" t="s">
        <v>101</v>
      </c>
      <c r="I60" s="31">
        <v>4</v>
      </c>
      <c r="J60" s="29">
        <v>800</v>
      </c>
      <c r="K60" s="30" t="s">
        <v>22</v>
      </c>
      <c r="L60" s="21"/>
    </row>
    <row r="61" s="6" customFormat="1" ht="36" customHeight="1" spans="1:12">
      <c r="A61" s="21">
        <v>57</v>
      </c>
      <c r="B61" s="25" t="s">
        <v>98</v>
      </c>
      <c r="C61" s="25" t="s">
        <v>99</v>
      </c>
      <c r="D61" s="25" t="s">
        <v>103</v>
      </c>
      <c r="E61" s="21" t="s">
        <v>18</v>
      </c>
      <c r="F61" s="25" t="s">
        <v>19</v>
      </c>
      <c r="G61" s="25" t="s">
        <v>20</v>
      </c>
      <c r="H61" s="26" t="s">
        <v>104</v>
      </c>
      <c r="I61" s="31">
        <v>5</v>
      </c>
      <c r="J61" s="29">
        <v>600</v>
      </c>
      <c r="K61" s="30" t="s">
        <v>22</v>
      </c>
      <c r="L61" s="21"/>
    </row>
    <row r="62" s="6" customFormat="1" ht="36" customHeight="1" spans="1:12">
      <c r="A62" s="21">
        <v>58</v>
      </c>
      <c r="B62" s="21" t="s">
        <v>98</v>
      </c>
      <c r="C62" s="21" t="s">
        <v>105</v>
      </c>
      <c r="D62" s="21" t="s">
        <v>106</v>
      </c>
      <c r="E62" s="21" t="s">
        <v>18</v>
      </c>
      <c r="F62" s="21" t="s">
        <v>19</v>
      </c>
      <c r="G62" s="21" t="s">
        <v>20</v>
      </c>
      <c r="H62" s="26" t="s">
        <v>107</v>
      </c>
      <c r="I62" s="25">
        <v>2</v>
      </c>
      <c r="J62" s="29">
        <v>600</v>
      </c>
      <c r="K62" s="30" t="s">
        <v>22</v>
      </c>
      <c r="L62" s="21"/>
    </row>
    <row r="63" s="6" customFormat="1" ht="36" customHeight="1" spans="1:12">
      <c r="A63" s="21">
        <v>59</v>
      </c>
      <c r="B63" s="25" t="s">
        <v>98</v>
      </c>
      <c r="C63" s="21" t="s">
        <v>108</v>
      </c>
      <c r="D63" s="25" t="s">
        <v>109</v>
      </c>
      <c r="E63" s="21" t="s">
        <v>18</v>
      </c>
      <c r="F63" s="25" t="s">
        <v>19</v>
      </c>
      <c r="G63" s="25" t="s">
        <v>20</v>
      </c>
      <c r="H63" s="26" t="s">
        <v>110</v>
      </c>
      <c r="I63" s="31">
        <v>1</v>
      </c>
      <c r="J63" s="29">
        <v>600</v>
      </c>
      <c r="K63" s="30" t="s">
        <v>22</v>
      </c>
      <c r="L63" s="21"/>
    </row>
    <row r="64" s="6" customFormat="1" ht="36" customHeight="1" spans="1:12">
      <c r="A64" s="21">
        <v>60</v>
      </c>
      <c r="B64" s="25" t="s">
        <v>98</v>
      </c>
      <c r="C64" s="21" t="s">
        <v>108</v>
      </c>
      <c r="D64" s="21" t="s">
        <v>111</v>
      </c>
      <c r="E64" s="21" t="s">
        <v>18</v>
      </c>
      <c r="F64" s="25" t="s">
        <v>19</v>
      </c>
      <c r="G64" s="21" t="s">
        <v>20</v>
      </c>
      <c r="H64" s="22">
        <v>45748</v>
      </c>
      <c r="I64" s="29">
        <v>4</v>
      </c>
      <c r="J64" s="29">
        <v>600</v>
      </c>
      <c r="K64" s="30" t="s">
        <v>22</v>
      </c>
      <c r="L64" s="21"/>
    </row>
    <row r="65" s="6" customFormat="1" ht="36" customHeight="1" spans="1:12">
      <c r="A65" s="21">
        <v>61</v>
      </c>
      <c r="B65" s="25" t="s">
        <v>98</v>
      </c>
      <c r="C65" s="21" t="s">
        <v>108</v>
      </c>
      <c r="D65" s="21" t="s">
        <v>112</v>
      </c>
      <c r="E65" s="21" t="s">
        <v>18</v>
      </c>
      <c r="F65" s="25" t="s">
        <v>19</v>
      </c>
      <c r="G65" s="21" t="s">
        <v>20</v>
      </c>
      <c r="H65" s="22">
        <v>45689</v>
      </c>
      <c r="I65" s="29">
        <v>2</v>
      </c>
      <c r="J65" s="29">
        <v>600</v>
      </c>
      <c r="K65" s="30" t="s">
        <v>22</v>
      </c>
      <c r="L65" s="21"/>
    </row>
    <row r="66" s="6" customFormat="1" ht="36" customHeight="1" spans="1:12">
      <c r="A66" s="21">
        <v>62</v>
      </c>
      <c r="B66" s="25" t="s">
        <v>98</v>
      </c>
      <c r="C66" s="21" t="s">
        <v>108</v>
      </c>
      <c r="D66" s="21" t="s">
        <v>113</v>
      </c>
      <c r="E66" s="21" t="s">
        <v>18</v>
      </c>
      <c r="F66" s="25" t="s">
        <v>19</v>
      </c>
      <c r="G66" s="21" t="s">
        <v>20</v>
      </c>
      <c r="H66" s="22">
        <v>45689</v>
      </c>
      <c r="I66" s="29">
        <v>2</v>
      </c>
      <c r="J66" s="29">
        <v>600</v>
      </c>
      <c r="K66" s="30" t="s">
        <v>22</v>
      </c>
      <c r="L66" s="21"/>
    </row>
    <row r="67" s="6" customFormat="1" ht="36" customHeight="1" spans="1:12">
      <c r="A67" s="21">
        <v>63</v>
      </c>
      <c r="B67" s="25" t="s">
        <v>98</v>
      </c>
      <c r="C67" s="21" t="s">
        <v>108</v>
      </c>
      <c r="D67" s="21" t="s">
        <v>114</v>
      </c>
      <c r="E67" s="21" t="s">
        <v>18</v>
      </c>
      <c r="F67" s="25" t="s">
        <v>19</v>
      </c>
      <c r="G67" s="21" t="s">
        <v>20</v>
      </c>
      <c r="H67" s="22">
        <v>45689</v>
      </c>
      <c r="I67" s="29">
        <v>2</v>
      </c>
      <c r="J67" s="29">
        <v>600</v>
      </c>
      <c r="K67" s="30" t="s">
        <v>22</v>
      </c>
      <c r="L67" s="21"/>
    </row>
    <row r="68" s="6" customFormat="1" ht="36" customHeight="1" spans="1:12">
      <c r="A68" s="21">
        <v>64</v>
      </c>
      <c r="B68" s="21" t="s">
        <v>98</v>
      </c>
      <c r="C68" s="21" t="s">
        <v>108</v>
      </c>
      <c r="D68" s="21" t="s">
        <v>115</v>
      </c>
      <c r="E68" s="21" t="s">
        <v>18</v>
      </c>
      <c r="F68" s="21" t="s">
        <v>19</v>
      </c>
      <c r="G68" s="21" t="s">
        <v>70</v>
      </c>
      <c r="H68" s="22">
        <v>45717</v>
      </c>
      <c r="I68" s="25">
        <v>3</v>
      </c>
      <c r="J68" s="29">
        <v>800</v>
      </c>
      <c r="K68" s="30" t="s">
        <v>22</v>
      </c>
      <c r="L68" s="21"/>
    </row>
    <row r="69" s="6" customFormat="1" ht="36" customHeight="1" spans="1:12">
      <c r="A69" s="21">
        <v>65</v>
      </c>
      <c r="B69" s="21" t="s">
        <v>98</v>
      </c>
      <c r="C69" s="21" t="s">
        <v>108</v>
      </c>
      <c r="D69" s="21" t="s">
        <v>116</v>
      </c>
      <c r="E69" s="21" t="s">
        <v>18</v>
      </c>
      <c r="F69" s="21" t="s">
        <v>19</v>
      </c>
      <c r="G69" s="21" t="s">
        <v>20</v>
      </c>
      <c r="H69" s="22" t="s">
        <v>110</v>
      </c>
      <c r="I69" s="29">
        <v>1</v>
      </c>
      <c r="J69" s="29">
        <f>IF(F69="是",VLOOKUP(G69,[2]Sheet2!A:C,3,FALSE),VLOOKUP(G69,[2]Sheet2!A:B,2,FALSE))</f>
        <v>600</v>
      </c>
      <c r="K69" s="30" t="s">
        <v>22</v>
      </c>
      <c r="L69" s="21"/>
    </row>
    <row r="70" s="6" customFormat="1" ht="36" customHeight="1" spans="1:12">
      <c r="A70" s="21">
        <v>66</v>
      </c>
      <c r="B70" s="21" t="s">
        <v>98</v>
      </c>
      <c r="C70" s="21" t="s">
        <v>108</v>
      </c>
      <c r="D70" s="21" t="s">
        <v>117</v>
      </c>
      <c r="E70" s="21" t="s">
        <v>18</v>
      </c>
      <c r="F70" s="21" t="s">
        <v>19</v>
      </c>
      <c r="G70" s="21" t="s">
        <v>20</v>
      </c>
      <c r="H70" s="22" t="s">
        <v>110</v>
      </c>
      <c r="I70" s="29">
        <v>1</v>
      </c>
      <c r="J70" s="29">
        <f>IF(F70="是",VLOOKUP(G70,[2]Sheet2!A:C,3,FALSE),VLOOKUP(G70,[2]Sheet2!A:B,2,FALSE))</f>
        <v>600</v>
      </c>
      <c r="K70" s="30" t="s">
        <v>22</v>
      </c>
      <c r="L70" s="21"/>
    </row>
    <row r="71" s="6" customFormat="1" ht="36" customHeight="1" spans="1:12">
      <c r="A71" s="21">
        <v>67</v>
      </c>
      <c r="B71" s="21" t="s">
        <v>98</v>
      </c>
      <c r="C71" s="21" t="s">
        <v>108</v>
      </c>
      <c r="D71" s="21" t="s">
        <v>118</v>
      </c>
      <c r="E71" s="21" t="s">
        <v>18</v>
      </c>
      <c r="F71" s="21" t="s">
        <v>19</v>
      </c>
      <c r="G71" s="21" t="s">
        <v>20</v>
      </c>
      <c r="H71" s="22">
        <v>45717</v>
      </c>
      <c r="I71" s="29">
        <v>3</v>
      </c>
      <c r="J71" s="29">
        <f>IF(F71="是",VLOOKUP(G71,[2]Sheet2!A:C,3,FALSE),VLOOKUP(G71,[2]Sheet2!A:B,2,FALSE))</f>
        <v>600</v>
      </c>
      <c r="K71" s="30" t="s">
        <v>22</v>
      </c>
      <c r="L71" s="21"/>
    </row>
    <row r="72" s="6" customFormat="1" ht="36" customHeight="1" spans="1:12">
      <c r="A72" s="21">
        <v>68</v>
      </c>
      <c r="B72" s="21" t="s">
        <v>98</v>
      </c>
      <c r="C72" s="21" t="s">
        <v>119</v>
      </c>
      <c r="D72" s="21" t="s">
        <v>120</v>
      </c>
      <c r="E72" s="21" t="s">
        <v>18</v>
      </c>
      <c r="F72" s="21" t="s">
        <v>19</v>
      </c>
      <c r="G72" s="21" t="s">
        <v>20</v>
      </c>
      <c r="H72" s="22">
        <v>45778</v>
      </c>
      <c r="I72" s="25">
        <v>5</v>
      </c>
      <c r="J72" s="29">
        <v>600</v>
      </c>
      <c r="K72" s="30" t="s">
        <v>22</v>
      </c>
      <c r="L72" s="21"/>
    </row>
    <row r="73" s="6" customFormat="1" ht="36" customHeight="1" spans="1:12">
      <c r="A73" s="21">
        <v>69</v>
      </c>
      <c r="B73" s="25" t="s">
        <v>98</v>
      </c>
      <c r="C73" s="25" t="s">
        <v>121</v>
      </c>
      <c r="D73" s="25" t="s">
        <v>122</v>
      </c>
      <c r="E73" s="21" t="s">
        <v>18</v>
      </c>
      <c r="F73" s="25" t="s">
        <v>19</v>
      </c>
      <c r="G73" s="25" t="s">
        <v>50</v>
      </c>
      <c r="H73" s="22">
        <v>45689</v>
      </c>
      <c r="I73" s="31">
        <v>2</v>
      </c>
      <c r="J73" s="29">
        <v>800</v>
      </c>
      <c r="K73" s="30" t="s">
        <v>22</v>
      </c>
      <c r="L73" s="21"/>
    </row>
    <row r="74" s="6" customFormat="1" ht="36" customHeight="1" spans="1:12">
      <c r="A74" s="21">
        <v>70</v>
      </c>
      <c r="B74" s="25" t="s">
        <v>98</v>
      </c>
      <c r="C74" s="25" t="s">
        <v>121</v>
      </c>
      <c r="D74" s="21" t="s">
        <v>123</v>
      </c>
      <c r="E74" s="21" t="s">
        <v>18</v>
      </c>
      <c r="F74" s="25" t="s">
        <v>19</v>
      </c>
      <c r="G74" s="21" t="s">
        <v>20</v>
      </c>
      <c r="H74" s="22">
        <v>45748</v>
      </c>
      <c r="I74" s="29">
        <v>4</v>
      </c>
      <c r="J74" s="29">
        <f>IF(F74="是",VLOOKUP(G74,[3]Sheet2!A:C,3,FALSE),VLOOKUP(G74,[3]Sheet2!A:B,2,FALSE))</f>
        <v>600</v>
      </c>
      <c r="K74" s="30" t="s">
        <v>22</v>
      </c>
      <c r="L74" s="21"/>
    </row>
    <row r="75" s="6" customFormat="1" ht="36" customHeight="1" spans="1:12">
      <c r="A75" s="21">
        <v>71</v>
      </c>
      <c r="B75" s="32" t="s">
        <v>98</v>
      </c>
      <c r="C75" s="32" t="s">
        <v>124</v>
      </c>
      <c r="D75" s="32" t="s">
        <v>125</v>
      </c>
      <c r="E75" s="21" t="s">
        <v>18</v>
      </c>
      <c r="F75" s="32" t="s">
        <v>19</v>
      </c>
      <c r="G75" s="32" t="s">
        <v>20</v>
      </c>
      <c r="H75" s="33">
        <v>45809</v>
      </c>
      <c r="I75" s="37">
        <v>6</v>
      </c>
      <c r="J75" s="38">
        <f>IF(F75="是",VLOOKUP(G75,[5]Sheet2!A:C,3,FALSE),VLOOKUP(G75,[5]Sheet2!A:B,2,FALSE))</f>
        <v>600</v>
      </c>
      <c r="K75" s="30" t="s">
        <v>22</v>
      </c>
      <c r="L75" s="21"/>
    </row>
    <row r="76" s="6" customFormat="1" ht="36" customHeight="1" spans="1:12">
      <c r="A76" s="21">
        <v>72</v>
      </c>
      <c r="B76" s="21" t="s">
        <v>98</v>
      </c>
      <c r="C76" s="21" t="s">
        <v>126</v>
      </c>
      <c r="D76" s="21" t="s">
        <v>127</v>
      </c>
      <c r="E76" s="21" t="s">
        <v>18</v>
      </c>
      <c r="F76" s="21" t="s">
        <v>19</v>
      </c>
      <c r="G76" s="21" t="s">
        <v>20</v>
      </c>
      <c r="H76" s="22">
        <v>45689</v>
      </c>
      <c r="I76" s="29">
        <v>2</v>
      </c>
      <c r="J76" s="29">
        <v>600</v>
      </c>
      <c r="K76" s="30" t="s">
        <v>22</v>
      </c>
      <c r="L76" s="21"/>
    </row>
    <row r="77" s="6" customFormat="1" ht="36" customHeight="1" spans="1:12">
      <c r="A77" s="21">
        <v>73</v>
      </c>
      <c r="B77" s="21" t="s">
        <v>98</v>
      </c>
      <c r="C77" s="21" t="s">
        <v>126</v>
      </c>
      <c r="D77" s="21" t="s">
        <v>128</v>
      </c>
      <c r="E77" s="21" t="s">
        <v>18</v>
      </c>
      <c r="F77" s="21" t="s">
        <v>19</v>
      </c>
      <c r="G77" s="21" t="s">
        <v>20</v>
      </c>
      <c r="H77" s="22">
        <v>45689</v>
      </c>
      <c r="I77" s="29">
        <v>2</v>
      </c>
      <c r="J77" s="29">
        <v>600</v>
      </c>
      <c r="K77" s="30" t="s">
        <v>22</v>
      </c>
      <c r="L77" s="21"/>
    </row>
    <row r="78" s="6" customFormat="1" ht="36" customHeight="1" spans="1:12">
      <c r="A78" s="21">
        <v>74</v>
      </c>
      <c r="B78" s="23" t="s">
        <v>98</v>
      </c>
      <c r="C78" s="23" t="s">
        <v>126</v>
      </c>
      <c r="D78" s="23" t="s">
        <v>129</v>
      </c>
      <c r="E78" s="21" t="s">
        <v>18</v>
      </c>
      <c r="F78" s="21" t="s">
        <v>19</v>
      </c>
      <c r="G78" s="21" t="s">
        <v>20</v>
      </c>
      <c r="H78" s="22">
        <v>45689</v>
      </c>
      <c r="I78" s="29">
        <v>2</v>
      </c>
      <c r="J78" s="29">
        <v>600</v>
      </c>
      <c r="K78" s="30" t="s">
        <v>22</v>
      </c>
      <c r="L78" s="21"/>
    </row>
    <row r="79" s="6" customFormat="1" ht="36" customHeight="1" spans="1:12">
      <c r="A79" s="21">
        <v>75</v>
      </c>
      <c r="B79" s="21" t="s">
        <v>98</v>
      </c>
      <c r="C79" s="21" t="s">
        <v>126</v>
      </c>
      <c r="D79" s="21" t="s">
        <v>130</v>
      </c>
      <c r="E79" s="21" t="s">
        <v>18</v>
      </c>
      <c r="F79" s="21" t="s">
        <v>19</v>
      </c>
      <c r="G79" s="21" t="s">
        <v>20</v>
      </c>
      <c r="H79" s="22">
        <v>45689</v>
      </c>
      <c r="I79" s="29">
        <v>2</v>
      </c>
      <c r="J79" s="29">
        <v>600</v>
      </c>
      <c r="K79" s="30" t="s">
        <v>22</v>
      </c>
      <c r="L79" s="21"/>
    </row>
    <row r="80" s="6" customFormat="1" ht="36" customHeight="1" spans="1:12">
      <c r="A80" s="21">
        <v>76</v>
      </c>
      <c r="B80" s="21" t="s">
        <v>98</v>
      </c>
      <c r="C80" s="21" t="s">
        <v>126</v>
      </c>
      <c r="D80" s="21" t="s">
        <v>131</v>
      </c>
      <c r="E80" s="21" t="s">
        <v>18</v>
      </c>
      <c r="F80" s="21" t="s">
        <v>19</v>
      </c>
      <c r="G80" s="21" t="s">
        <v>132</v>
      </c>
      <c r="H80" s="22">
        <v>45748</v>
      </c>
      <c r="I80" s="29">
        <v>4</v>
      </c>
      <c r="J80" s="29">
        <v>800</v>
      </c>
      <c r="K80" s="30" t="s">
        <v>22</v>
      </c>
      <c r="L80" s="21"/>
    </row>
    <row r="81" s="6" customFormat="1" ht="36" customHeight="1" spans="1:12">
      <c r="A81" s="21">
        <v>77</v>
      </c>
      <c r="B81" s="21" t="s">
        <v>98</v>
      </c>
      <c r="C81" s="21" t="s">
        <v>126</v>
      </c>
      <c r="D81" s="21" t="s">
        <v>133</v>
      </c>
      <c r="E81" s="21" t="s">
        <v>18</v>
      </c>
      <c r="F81" s="21" t="s">
        <v>19</v>
      </c>
      <c r="G81" s="21" t="s">
        <v>20</v>
      </c>
      <c r="H81" s="22">
        <v>45717</v>
      </c>
      <c r="I81" s="29">
        <v>3</v>
      </c>
      <c r="J81" s="29">
        <v>600</v>
      </c>
      <c r="K81" s="30" t="s">
        <v>22</v>
      </c>
      <c r="L81" s="21"/>
    </row>
    <row r="82" s="6" customFormat="1" ht="36" customHeight="1" spans="1:12">
      <c r="A82" s="21">
        <v>78</v>
      </c>
      <c r="B82" s="21" t="s">
        <v>98</v>
      </c>
      <c r="C82" s="21" t="s">
        <v>126</v>
      </c>
      <c r="D82" s="21" t="s">
        <v>134</v>
      </c>
      <c r="E82" s="21" t="s">
        <v>18</v>
      </c>
      <c r="F82" s="21" t="s">
        <v>19</v>
      </c>
      <c r="G82" s="21" t="s">
        <v>20</v>
      </c>
      <c r="H82" s="22">
        <v>45717</v>
      </c>
      <c r="I82" s="29">
        <v>3</v>
      </c>
      <c r="J82" s="29">
        <v>600</v>
      </c>
      <c r="K82" s="30" t="s">
        <v>22</v>
      </c>
      <c r="L82" s="21"/>
    </row>
    <row r="83" s="6" customFormat="1" ht="36" customHeight="1" spans="1:12">
      <c r="A83" s="21">
        <v>79</v>
      </c>
      <c r="B83" s="25" t="s">
        <v>98</v>
      </c>
      <c r="C83" s="25" t="s">
        <v>126</v>
      </c>
      <c r="D83" s="27" t="s">
        <v>135</v>
      </c>
      <c r="E83" s="21" t="s">
        <v>18</v>
      </c>
      <c r="F83" s="25" t="s">
        <v>19</v>
      </c>
      <c r="G83" s="25" t="s">
        <v>20</v>
      </c>
      <c r="H83" s="26">
        <v>45689</v>
      </c>
      <c r="I83" s="31">
        <v>2</v>
      </c>
      <c r="J83" s="31">
        <v>600</v>
      </c>
      <c r="K83" s="30" t="s">
        <v>22</v>
      </c>
      <c r="L83" s="21"/>
    </row>
    <row r="84" s="6" customFormat="1" ht="36" customHeight="1" spans="1:12">
      <c r="A84" s="21">
        <v>80</v>
      </c>
      <c r="B84" s="25" t="s">
        <v>98</v>
      </c>
      <c r="C84" s="25" t="s">
        <v>126</v>
      </c>
      <c r="D84" s="25" t="s">
        <v>136</v>
      </c>
      <c r="E84" s="21" t="s">
        <v>18</v>
      </c>
      <c r="F84" s="25" t="s">
        <v>19</v>
      </c>
      <c r="G84" s="25" t="s">
        <v>20</v>
      </c>
      <c r="H84" s="26">
        <v>45689</v>
      </c>
      <c r="I84" s="31">
        <v>2</v>
      </c>
      <c r="J84" s="31">
        <v>600</v>
      </c>
      <c r="K84" s="30" t="s">
        <v>22</v>
      </c>
      <c r="L84" s="21"/>
    </row>
    <row r="85" s="6" customFormat="1" ht="36" customHeight="1" spans="1:12">
      <c r="A85" s="21">
        <v>81</v>
      </c>
      <c r="B85" s="25" t="s">
        <v>98</v>
      </c>
      <c r="C85" s="25" t="s">
        <v>126</v>
      </c>
      <c r="D85" s="25" t="s">
        <v>137</v>
      </c>
      <c r="E85" s="21" t="s">
        <v>18</v>
      </c>
      <c r="F85" s="25" t="s">
        <v>19</v>
      </c>
      <c r="G85" s="25" t="s">
        <v>20</v>
      </c>
      <c r="H85" s="26">
        <v>45689</v>
      </c>
      <c r="I85" s="31">
        <v>2</v>
      </c>
      <c r="J85" s="31">
        <v>600</v>
      </c>
      <c r="K85" s="30" t="s">
        <v>22</v>
      </c>
      <c r="L85" s="21"/>
    </row>
    <row r="86" s="6" customFormat="1" ht="36" customHeight="1" spans="1:12">
      <c r="A86" s="21">
        <v>82</v>
      </c>
      <c r="B86" s="25" t="s">
        <v>98</v>
      </c>
      <c r="C86" s="25" t="s">
        <v>126</v>
      </c>
      <c r="D86" s="27" t="s">
        <v>138</v>
      </c>
      <c r="E86" s="21" t="s">
        <v>18</v>
      </c>
      <c r="F86" s="25" t="s">
        <v>19</v>
      </c>
      <c r="G86" s="25" t="s">
        <v>20</v>
      </c>
      <c r="H86" s="26">
        <v>45689</v>
      </c>
      <c r="I86" s="31">
        <v>2</v>
      </c>
      <c r="J86" s="31">
        <v>600</v>
      </c>
      <c r="K86" s="30" t="s">
        <v>22</v>
      </c>
      <c r="L86" s="21"/>
    </row>
    <row r="87" s="6" customFormat="1" ht="36" customHeight="1" spans="1:12">
      <c r="A87" s="21">
        <v>83</v>
      </c>
      <c r="B87" s="25" t="s">
        <v>98</v>
      </c>
      <c r="C87" s="25" t="s">
        <v>126</v>
      </c>
      <c r="D87" s="25" t="s">
        <v>139</v>
      </c>
      <c r="E87" s="21" t="s">
        <v>18</v>
      </c>
      <c r="F87" s="25" t="s">
        <v>19</v>
      </c>
      <c r="G87" s="25" t="s">
        <v>20</v>
      </c>
      <c r="H87" s="26">
        <v>45689</v>
      </c>
      <c r="I87" s="31">
        <v>2</v>
      </c>
      <c r="J87" s="31">
        <v>600</v>
      </c>
      <c r="K87" s="30" t="s">
        <v>22</v>
      </c>
      <c r="L87" s="21"/>
    </row>
    <row r="88" s="6" customFormat="1" ht="36" customHeight="1" spans="1:12">
      <c r="A88" s="21">
        <v>84</v>
      </c>
      <c r="B88" s="21" t="s">
        <v>98</v>
      </c>
      <c r="C88" s="21" t="s">
        <v>126</v>
      </c>
      <c r="D88" s="21" t="s">
        <v>140</v>
      </c>
      <c r="E88" s="21" t="s">
        <v>18</v>
      </c>
      <c r="F88" s="21" t="s">
        <v>19</v>
      </c>
      <c r="G88" s="21" t="s">
        <v>20</v>
      </c>
      <c r="H88" s="22">
        <v>45689</v>
      </c>
      <c r="I88" s="31">
        <v>2</v>
      </c>
      <c r="J88" s="29">
        <v>600</v>
      </c>
      <c r="K88" s="30" t="s">
        <v>22</v>
      </c>
      <c r="L88" s="21"/>
    </row>
    <row r="89" s="6" customFormat="1" ht="36" customHeight="1" spans="1:12">
      <c r="A89" s="21">
        <v>85</v>
      </c>
      <c r="B89" s="21" t="s">
        <v>98</v>
      </c>
      <c r="C89" s="21" t="s">
        <v>126</v>
      </c>
      <c r="D89" s="21" t="s">
        <v>141</v>
      </c>
      <c r="E89" s="21" t="s">
        <v>18</v>
      </c>
      <c r="F89" s="21" t="s">
        <v>19</v>
      </c>
      <c r="G89" s="21" t="s">
        <v>20</v>
      </c>
      <c r="H89" s="22">
        <v>45753</v>
      </c>
      <c r="I89" s="29">
        <v>4</v>
      </c>
      <c r="J89" s="29">
        <f>IF(F89="是",VLOOKUP(G89,[4]Sheet2!A:C,3,FALSE),VLOOKUP(G89,[4]Sheet2!A:B,2,FALSE))</f>
        <v>600</v>
      </c>
      <c r="K89" s="30" t="s">
        <v>22</v>
      </c>
      <c r="L89" s="21"/>
    </row>
    <row r="90" s="6" customFormat="1" ht="36" customHeight="1" spans="1:12">
      <c r="A90" s="21">
        <v>86</v>
      </c>
      <c r="B90" s="21" t="s">
        <v>98</v>
      </c>
      <c r="C90" s="21" t="s">
        <v>126</v>
      </c>
      <c r="D90" s="24" t="s">
        <v>142</v>
      </c>
      <c r="E90" s="21" t="s">
        <v>18</v>
      </c>
      <c r="F90" s="21" t="s">
        <v>19</v>
      </c>
      <c r="G90" s="21" t="s">
        <v>20</v>
      </c>
      <c r="H90" s="22">
        <v>45748</v>
      </c>
      <c r="I90" s="29">
        <v>4</v>
      </c>
      <c r="J90" s="29">
        <v>600</v>
      </c>
      <c r="K90" s="30" t="s">
        <v>22</v>
      </c>
      <c r="L90" s="21"/>
    </row>
    <row r="91" s="6" customFormat="1" ht="36" customHeight="1" spans="1:12">
      <c r="A91" s="21">
        <v>87</v>
      </c>
      <c r="B91" s="21" t="s">
        <v>98</v>
      </c>
      <c r="C91" s="21" t="s">
        <v>126</v>
      </c>
      <c r="D91" s="24" t="s">
        <v>143</v>
      </c>
      <c r="E91" s="21" t="s">
        <v>18</v>
      </c>
      <c r="F91" s="21" t="s">
        <v>19</v>
      </c>
      <c r="G91" s="21" t="s">
        <v>20</v>
      </c>
      <c r="H91" s="22">
        <v>45717</v>
      </c>
      <c r="I91" s="29">
        <v>3</v>
      </c>
      <c r="J91" s="29">
        <v>600</v>
      </c>
      <c r="K91" s="30" t="s">
        <v>22</v>
      </c>
      <c r="L91" s="21"/>
    </row>
    <row r="92" s="6" customFormat="1" ht="36" customHeight="1" spans="1:12">
      <c r="A92" s="21">
        <v>88</v>
      </c>
      <c r="B92" s="21" t="s">
        <v>98</v>
      </c>
      <c r="C92" s="21" t="s">
        <v>126</v>
      </c>
      <c r="D92" s="24" t="s">
        <v>144</v>
      </c>
      <c r="E92" s="21" t="s">
        <v>18</v>
      </c>
      <c r="F92" s="21" t="s">
        <v>19</v>
      </c>
      <c r="G92" s="21" t="s">
        <v>20</v>
      </c>
      <c r="H92" s="22">
        <v>45717</v>
      </c>
      <c r="I92" s="29">
        <v>3</v>
      </c>
      <c r="J92" s="29">
        <v>600</v>
      </c>
      <c r="K92" s="30" t="s">
        <v>22</v>
      </c>
      <c r="L92" s="21"/>
    </row>
    <row r="93" s="6" customFormat="1" ht="36" customHeight="1" spans="1:12">
      <c r="A93" s="21">
        <v>89</v>
      </c>
      <c r="B93" s="21" t="s">
        <v>98</v>
      </c>
      <c r="C93" s="21" t="s">
        <v>126</v>
      </c>
      <c r="D93" s="24" t="s">
        <v>145</v>
      </c>
      <c r="E93" s="21" t="s">
        <v>18</v>
      </c>
      <c r="F93" s="21" t="s">
        <v>19</v>
      </c>
      <c r="G93" s="21" t="s">
        <v>20</v>
      </c>
      <c r="H93" s="22">
        <v>45717</v>
      </c>
      <c r="I93" s="29">
        <v>3</v>
      </c>
      <c r="J93" s="29">
        <v>600</v>
      </c>
      <c r="K93" s="30" t="s">
        <v>22</v>
      </c>
      <c r="L93" s="21"/>
    </row>
    <row r="94" s="6" customFormat="1" ht="36" customHeight="1" spans="1:12">
      <c r="A94" s="21">
        <v>90</v>
      </c>
      <c r="B94" s="21" t="s">
        <v>98</v>
      </c>
      <c r="C94" s="21" t="s">
        <v>126</v>
      </c>
      <c r="D94" s="24" t="s">
        <v>146</v>
      </c>
      <c r="E94" s="21" t="s">
        <v>18</v>
      </c>
      <c r="F94" s="21" t="s">
        <v>19</v>
      </c>
      <c r="G94" s="21" t="s">
        <v>20</v>
      </c>
      <c r="H94" s="22">
        <v>45703</v>
      </c>
      <c r="I94" s="29">
        <v>2</v>
      </c>
      <c r="J94" s="29">
        <v>600</v>
      </c>
      <c r="K94" s="30" t="s">
        <v>22</v>
      </c>
      <c r="L94" s="21"/>
    </row>
    <row r="95" s="6" customFormat="1" ht="36" customHeight="1" spans="1:12">
      <c r="A95" s="21">
        <v>91</v>
      </c>
      <c r="B95" s="21" t="s">
        <v>98</v>
      </c>
      <c r="C95" s="21" t="s">
        <v>126</v>
      </c>
      <c r="D95" s="24" t="s">
        <v>147</v>
      </c>
      <c r="E95" s="21" t="s">
        <v>18</v>
      </c>
      <c r="F95" s="21" t="s">
        <v>19</v>
      </c>
      <c r="G95" s="21" t="s">
        <v>20</v>
      </c>
      <c r="H95" s="22">
        <v>45703</v>
      </c>
      <c r="I95" s="29">
        <v>2</v>
      </c>
      <c r="J95" s="29">
        <v>600</v>
      </c>
      <c r="K95" s="30" t="s">
        <v>22</v>
      </c>
      <c r="L95" s="21"/>
    </row>
    <row r="96" s="6" customFormat="1" ht="36" customHeight="1" spans="1:12">
      <c r="A96" s="21">
        <v>92</v>
      </c>
      <c r="B96" s="21" t="s">
        <v>98</v>
      </c>
      <c r="C96" s="21" t="s">
        <v>126</v>
      </c>
      <c r="D96" s="24" t="s">
        <v>148</v>
      </c>
      <c r="E96" s="21" t="s">
        <v>18</v>
      </c>
      <c r="F96" s="21" t="s">
        <v>19</v>
      </c>
      <c r="G96" s="21" t="s">
        <v>20</v>
      </c>
      <c r="H96" s="22">
        <v>45689</v>
      </c>
      <c r="I96" s="29">
        <v>2</v>
      </c>
      <c r="J96" s="29">
        <v>600</v>
      </c>
      <c r="K96" s="30" t="s">
        <v>22</v>
      </c>
      <c r="L96" s="21"/>
    </row>
    <row r="97" s="6" customFormat="1" ht="36" customHeight="1" spans="1:12">
      <c r="A97" s="21">
        <v>93</v>
      </c>
      <c r="B97" s="21" t="s">
        <v>98</v>
      </c>
      <c r="C97" s="21" t="s">
        <v>126</v>
      </c>
      <c r="D97" s="24" t="s">
        <v>149</v>
      </c>
      <c r="E97" s="21" t="s">
        <v>18</v>
      </c>
      <c r="F97" s="21" t="s">
        <v>19</v>
      </c>
      <c r="G97" s="21" t="s">
        <v>20</v>
      </c>
      <c r="H97" s="22">
        <v>45717</v>
      </c>
      <c r="I97" s="29">
        <v>3</v>
      </c>
      <c r="J97" s="29">
        <v>600</v>
      </c>
      <c r="K97" s="30" t="s">
        <v>22</v>
      </c>
      <c r="L97" s="21"/>
    </row>
    <row r="98" s="6" customFormat="1" ht="36" customHeight="1" spans="1:12">
      <c r="A98" s="21">
        <v>94</v>
      </c>
      <c r="B98" s="21" t="s">
        <v>98</v>
      </c>
      <c r="C98" s="21" t="s">
        <v>126</v>
      </c>
      <c r="D98" s="24" t="s">
        <v>150</v>
      </c>
      <c r="E98" s="21" t="s">
        <v>18</v>
      </c>
      <c r="F98" s="21" t="s">
        <v>19</v>
      </c>
      <c r="G98" s="21" t="s">
        <v>20</v>
      </c>
      <c r="H98" s="22">
        <v>45718</v>
      </c>
      <c r="I98" s="29">
        <v>3</v>
      </c>
      <c r="J98" s="29">
        <v>600</v>
      </c>
      <c r="K98" s="30" t="s">
        <v>22</v>
      </c>
      <c r="L98" s="21"/>
    </row>
    <row r="99" s="6" customFormat="1" ht="36" customHeight="1" spans="1:12">
      <c r="A99" s="21">
        <v>95</v>
      </c>
      <c r="B99" s="21" t="s">
        <v>98</v>
      </c>
      <c r="C99" s="24" t="s">
        <v>151</v>
      </c>
      <c r="D99" s="24" t="s">
        <v>152</v>
      </c>
      <c r="E99" s="21" t="s">
        <v>18</v>
      </c>
      <c r="F99" s="21" t="s">
        <v>19</v>
      </c>
      <c r="G99" s="21" t="s">
        <v>20</v>
      </c>
      <c r="H99" s="22">
        <v>45748</v>
      </c>
      <c r="I99" s="29">
        <v>4</v>
      </c>
      <c r="J99" s="29">
        <v>600</v>
      </c>
      <c r="K99" s="30" t="s">
        <v>22</v>
      </c>
      <c r="L99" s="21"/>
    </row>
    <row r="100" s="6" customFormat="1" ht="36" customHeight="1" spans="1:12">
      <c r="A100" s="21">
        <v>96</v>
      </c>
      <c r="B100" s="21" t="s">
        <v>98</v>
      </c>
      <c r="C100" s="24" t="s">
        <v>151</v>
      </c>
      <c r="D100" s="24" t="s">
        <v>153</v>
      </c>
      <c r="E100" s="21" t="s">
        <v>18</v>
      </c>
      <c r="F100" s="21" t="s">
        <v>19</v>
      </c>
      <c r="G100" s="21" t="s">
        <v>20</v>
      </c>
      <c r="H100" s="22" t="s">
        <v>101</v>
      </c>
      <c r="I100" s="29">
        <v>4</v>
      </c>
      <c r="J100" s="29">
        <f>IF(F100="是",VLOOKUP(G100,[6]Sheet2!A:C,3,FALSE),VLOOKUP(G100,[6]Sheet2!A:B,2,FALSE))</f>
        <v>600</v>
      </c>
      <c r="K100" s="30" t="s">
        <v>22</v>
      </c>
      <c r="L100" s="21"/>
    </row>
    <row r="101" s="6" customFormat="1" ht="36" customHeight="1" spans="1:12">
      <c r="A101" s="21">
        <v>97</v>
      </c>
      <c r="B101" s="21" t="s">
        <v>98</v>
      </c>
      <c r="C101" s="21" t="s">
        <v>151</v>
      </c>
      <c r="D101" s="24" t="s">
        <v>154</v>
      </c>
      <c r="E101" s="21" t="s">
        <v>18</v>
      </c>
      <c r="F101" s="21" t="s">
        <v>19</v>
      </c>
      <c r="G101" s="21" t="s">
        <v>155</v>
      </c>
      <c r="H101" s="22" t="s">
        <v>156</v>
      </c>
      <c r="I101" s="29">
        <v>6</v>
      </c>
      <c r="J101" s="29">
        <f>IF(F101="是",VLOOKUP(G101,[6]Sheet2!A:C,3,FALSE),VLOOKUP(G101,[6]Sheet2!A:B,2,FALSE))</f>
        <v>600</v>
      </c>
      <c r="K101" s="30" t="s">
        <v>22</v>
      </c>
      <c r="L101" s="21"/>
    </row>
    <row r="102" s="6" customFormat="1" ht="36" customHeight="1" spans="1:12">
      <c r="A102" s="21">
        <v>98</v>
      </c>
      <c r="B102" s="21" t="s">
        <v>98</v>
      </c>
      <c r="C102" s="24" t="s">
        <v>151</v>
      </c>
      <c r="D102" s="24" t="s">
        <v>157</v>
      </c>
      <c r="E102" s="21" t="s">
        <v>18</v>
      </c>
      <c r="F102" s="21" t="s">
        <v>19</v>
      </c>
      <c r="G102" s="21" t="s">
        <v>20</v>
      </c>
      <c r="H102" s="22">
        <v>45689</v>
      </c>
      <c r="I102" s="29">
        <v>2</v>
      </c>
      <c r="J102" s="29">
        <f>IF(F102="是",VLOOKUP(G102,[6]Sheet2!A:C,3,FALSE),VLOOKUP(G102,[6]Sheet2!A:B,2,FALSE))</f>
        <v>600</v>
      </c>
      <c r="K102" s="30" t="s">
        <v>22</v>
      </c>
      <c r="L102" s="21"/>
    </row>
    <row r="103" s="6" customFormat="1" ht="36" customHeight="1" spans="1:12">
      <c r="A103" s="21">
        <v>99</v>
      </c>
      <c r="B103" s="21" t="s">
        <v>98</v>
      </c>
      <c r="C103" s="24" t="s">
        <v>151</v>
      </c>
      <c r="D103" s="24" t="s">
        <v>158</v>
      </c>
      <c r="E103" s="21" t="s">
        <v>18</v>
      </c>
      <c r="F103" s="21" t="s">
        <v>19</v>
      </c>
      <c r="G103" s="21" t="s">
        <v>20</v>
      </c>
      <c r="H103" s="22">
        <v>45689</v>
      </c>
      <c r="I103" s="29">
        <v>2</v>
      </c>
      <c r="J103" s="29">
        <f>IF(F103="是",VLOOKUP(G103,[6]Sheet2!A:C,3,FALSE),VLOOKUP(G103,[6]Sheet2!A:B,2,FALSE))</f>
        <v>600</v>
      </c>
      <c r="K103" s="30" t="s">
        <v>22</v>
      </c>
      <c r="L103" s="21"/>
    </row>
    <row r="104" s="6" customFormat="1" ht="36" customHeight="1" spans="1:12">
      <c r="A104" s="21">
        <v>100</v>
      </c>
      <c r="B104" s="21" t="s">
        <v>98</v>
      </c>
      <c r="C104" s="24" t="s">
        <v>151</v>
      </c>
      <c r="D104" s="24" t="s">
        <v>159</v>
      </c>
      <c r="E104" s="21" t="s">
        <v>18</v>
      </c>
      <c r="F104" s="21" t="s">
        <v>19</v>
      </c>
      <c r="G104" s="21" t="s">
        <v>20</v>
      </c>
      <c r="H104" s="22">
        <v>45717</v>
      </c>
      <c r="I104" s="39">
        <v>3</v>
      </c>
      <c r="J104" s="29">
        <f>IF(F104="是",VLOOKUP(G104,[6]Sheet2!A:C,3,FALSE),VLOOKUP(G104,[6]Sheet2!A:B,2,FALSE))</f>
        <v>600</v>
      </c>
      <c r="K104" s="30" t="s">
        <v>22</v>
      </c>
      <c r="L104" s="21"/>
    </row>
    <row r="105" s="6" customFormat="1" ht="36" customHeight="1" spans="1:12">
      <c r="A105" s="21">
        <v>101</v>
      </c>
      <c r="B105" s="21" t="s">
        <v>98</v>
      </c>
      <c r="C105" s="24" t="s">
        <v>151</v>
      </c>
      <c r="D105" s="34" t="s">
        <v>160</v>
      </c>
      <c r="E105" s="21" t="s">
        <v>18</v>
      </c>
      <c r="F105" s="21" t="s">
        <v>19</v>
      </c>
      <c r="G105" s="21" t="s">
        <v>20</v>
      </c>
      <c r="H105" s="22">
        <v>45689</v>
      </c>
      <c r="I105" s="29">
        <v>2</v>
      </c>
      <c r="J105" s="29">
        <f>IF(F105="是",VLOOKUP(G105,[6]Sheet2!A:C,3,FALSE),VLOOKUP(G105,[6]Sheet2!A:B,2,FALSE))</f>
        <v>600</v>
      </c>
      <c r="K105" s="30" t="s">
        <v>22</v>
      </c>
      <c r="L105" s="21"/>
    </row>
    <row r="106" s="6" customFormat="1" ht="36" customHeight="1" spans="1:12">
      <c r="A106" s="21">
        <v>102</v>
      </c>
      <c r="B106" s="21" t="s">
        <v>98</v>
      </c>
      <c r="C106" s="24" t="s">
        <v>151</v>
      </c>
      <c r="D106" s="24" t="s">
        <v>161</v>
      </c>
      <c r="E106" s="21" t="s">
        <v>18</v>
      </c>
      <c r="F106" s="21" t="s">
        <v>19</v>
      </c>
      <c r="G106" s="21" t="s">
        <v>20</v>
      </c>
      <c r="H106" s="22">
        <v>45689</v>
      </c>
      <c r="I106" s="29">
        <v>2</v>
      </c>
      <c r="J106" s="29">
        <f>IF(F106="是",VLOOKUP(G106,[6]Sheet2!A:C,3,FALSE),VLOOKUP(G106,[6]Sheet2!A:B,2,FALSE))</f>
        <v>600</v>
      </c>
      <c r="K106" s="30" t="s">
        <v>22</v>
      </c>
      <c r="L106" s="21"/>
    </row>
    <row r="107" s="6" customFormat="1" ht="36" customHeight="1" spans="1:12">
      <c r="A107" s="21">
        <v>103</v>
      </c>
      <c r="B107" s="21" t="s">
        <v>98</v>
      </c>
      <c r="C107" s="24" t="s">
        <v>151</v>
      </c>
      <c r="D107" s="24" t="s">
        <v>162</v>
      </c>
      <c r="E107" s="21" t="s">
        <v>18</v>
      </c>
      <c r="F107" s="21" t="s">
        <v>19</v>
      </c>
      <c r="G107" s="21" t="s">
        <v>20</v>
      </c>
      <c r="H107" s="22" t="s">
        <v>107</v>
      </c>
      <c r="I107" s="29">
        <v>2</v>
      </c>
      <c r="J107" s="29">
        <v>600</v>
      </c>
      <c r="K107" s="30" t="s">
        <v>22</v>
      </c>
      <c r="L107" s="21"/>
    </row>
    <row r="108" s="6" customFormat="1" ht="36" customHeight="1" spans="1:12">
      <c r="A108" s="21">
        <v>104</v>
      </c>
      <c r="B108" s="21" t="s">
        <v>98</v>
      </c>
      <c r="C108" s="24" t="s">
        <v>151</v>
      </c>
      <c r="D108" s="24" t="s">
        <v>163</v>
      </c>
      <c r="E108" s="21" t="s">
        <v>18</v>
      </c>
      <c r="F108" s="21" t="s">
        <v>19</v>
      </c>
      <c r="G108" s="21" t="s">
        <v>20</v>
      </c>
      <c r="H108" s="22" t="s">
        <v>107</v>
      </c>
      <c r="I108" s="29">
        <v>2</v>
      </c>
      <c r="J108" s="29">
        <v>600</v>
      </c>
      <c r="K108" s="30" t="s">
        <v>22</v>
      </c>
      <c r="L108" s="21"/>
    </row>
    <row r="109" s="6" customFormat="1" ht="36" customHeight="1" spans="1:12">
      <c r="A109" s="21">
        <v>105</v>
      </c>
      <c r="B109" s="21" t="s">
        <v>98</v>
      </c>
      <c r="C109" s="24" t="s">
        <v>151</v>
      </c>
      <c r="D109" s="24" t="s">
        <v>164</v>
      </c>
      <c r="E109" s="21" t="s">
        <v>18</v>
      </c>
      <c r="F109" s="21" t="s">
        <v>19</v>
      </c>
      <c r="G109" s="21" t="s">
        <v>20</v>
      </c>
      <c r="H109" s="22">
        <v>45748</v>
      </c>
      <c r="I109" s="25">
        <v>2</v>
      </c>
      <c r="J109" s="29">
        <f>IF(F109="是",VLOOKUP(G109,[6]Sheet2!A:C,3,FALSE),VLOOKUP(G109,[6]Sheet2!A:B,2,FALSE))</f>
        <v>600</v>
      </c>
      <c r="K109" s="30" t="s">
        <v>22</v>
      </c>
      <c r="L109" s="21"/>
    </row>
    <row r="110" s="6" customFormat="1" ht="36" customHeight="1" spans="1:12">
      <c r="A110" s="21">
        <v>106</v>
      </c>
      <c r="B110" s="21" t="s">
        <v>98</v>
      </c>
      <c r="C110" s="35" t="s">
        <v>151</v>
      </c>
      <c r="D110" s="35" t="s">
        <v>165</v>
      </c>
      <c r="E110" s="21" t="s">
        <v>18</v>
      </c>
      <c r="F110" s="21" t="s">
        <v>19</v>
      </c>
      <c r="G110" s="21" t="s">
        <v>50</v>
      </c>
      <c r="H110" s="22">
        <v>45689</v>
      </c>
      <c r="I110" s="29">
        <v>2</v>
      </c>
      <c r="J110" s="29">
        <f>IF(F110="是",VLOOKUP(G110,[6]Sheet2!A:C,3,FALSE),VLOOKUP(G110,[6]Sheet2!A:B,2,FALSE))</f>
        <v>800</v>
      </c>
      <c r="K110" s="30" t="s">
        <v>22</v>
      </c>
      <c r="L110" s="21"/>
    </row>
    <row r="111" s="6" customFormat="1" ht="36" customHeight="1" spans="1:12">
      <c r="A111" s="21">
        <v>107</v>
      </c>
      <c r="B111" s="35" t="s">
        <v>98</v>
      </c>
      <c r="C111" s="35" t="s">
        <v>151</v>
      </c>
      <c r="D111" s="35" t="s">
        <v>166</v>
      </c>
      <c r="E111" s="21" t="s">
        <v>18</v>
      </c>
      <c r="F111" s="21" t="s">
        <v>19</v>
      </c>
      <c r="G111" s="21" t="s">
        <v>20</v>
      </c>
      <c r="H111" s="22">
        <v>45689</v>
      </c>
      <c r="I111" s="29">
        <v>2</v>
      </c>
      <c r="J111" s="29">
        <f>IF(F111="是",VLOOKUP(G111,[6]Sheet2!A:C,3,FALSE),VLOOKUP(G111,[6]Sheet2!A:B,2,FALSE))</f>
        <v>600</v>
      </c>
      <c r="K111" s="30" t="s">
        <v>22</v>
      </c>
      <c r="L111" s="21"/>
    </row>
    <row r="112" s="6" customFormat="1" ht="36" customHeight="1" spans="1:12">
      <c r="A112" s="21">
        <v>108</v>
      </c>
      <c r="B112" s="35" t="s">
        <v>98</v>
      </c>
      <c r="C112" s="35" t="s">
        <v>151</v>
      </c>
      <c r="D112" s="24" t="s">
        <v>167</v>
      </c>
      <c r="E112" s="21" t="s">
        <v>18</v>
      </c>
      <c r="F112" s="21" t="s">
        <v>19</v>
      </c>
      <c r="G112" s="21" t="s">
        <v>20</v>
      </c>
      <c r="H112" s="22">
        <v>45689</v>
      </c>
      <c r="I112" s="29">
        <v>2</v>
      </c>
      <c r="J112" s="29">
        <f>IF(F112="是",VLOOKUP(G112,[6]Sheet2!A:C,3,FALSE),VLOOKUP(G112,[6]Sheet2!A:B,2,FALSE))</f>
        <v>600</v>
      </c>
      <c r="K112" s="30" t="s">
        <v>22</v>
      </c>
      <c r="L112" s="21"/>
    </row>
    <row r="113" s="6" customFormat="1" ht="36" customHeight="1" spans="1:12">
      <c r="A113" s="21">
        <v>109</v>
      </c>
      <c r="B113" s="21" t="s">
        <v>98</v>
      </c>
      <c r="C113" s="21" t="s">
        <v>168</v>
      </c>
      <c r="D113" s="24" t="s">
        <v>169</v>
      </c>
      <c r="E113" s="21" t="s">
        <v>18</v>
      </c>
      <c r="F113" s="21" t="s">
        <v>19</v>
      </c>
      <c r="G113" s="21" t="s">
        <v>20</v>
      </c>
      <c r="H113" s="22">
        <v>45689</v>
      </c>
      <c r="I113" s="29">
        <v>2</v>
      </c>
      <c r="J113" s="29">
        <f>IF(F113="是",VLOOKUP(G113,[7]Sheet2!A:C,3,FALSE),VLOOKUP(G113,[7]Sheet2!A:B,2,FALSE))</f>
        <v>600</v>
      </c>
      <c r="K113" s="30" t="s">
        <v>22</v>
      </c>
      <c r="L113" s="21"/>
    </row>
    <row r="114" s="6" customFormat="1" ht="36" customHeight="1" spans="1:12">
      <c r="A114" s="21">
        <v>110</v>
      </c>
      <c r="B114" s="21" t="s">
        <v>98</v>
      </c>
      <c r="C114" s="21" t="s">
        <v>168</v>
      </c>
      <c r="D114" s="24" t="s">
        <v>170</v>
      </c>
      <c r="E114" s="21" t="s">
        <v>18</v>
      </c>
      <c r="F114" s="21" t="s">
        <v>19</v>
      </c>
      <c r="G114" s="21" t="s">
        <v>20</v>
      </c>
      <c r="H114" s="22">
        <v>45690</v>
      </c>
      <c r="I114" s="29">
        <v>2</v>
      </c>
      <c r="J114" s="29">
        <v>600</v>
      </c>
      <c r="K114" s="30" t="s">
        <v>22</v>
      </c>
      <c r="L114" s="21"/>
    </row>
    <row r="115" s="6" customFormat="1" ht="36" customHeight="1" spans="1:12">
      <c r="A115" s="21">
        <v>111</v>
      </c>
      <c r="B115" s="21" t="s">
        <v>98</v>
      </c>
      <c r="C115" s="21" t="s">
        <v>168</v>
      </c>
      <c r="D115" s="24" t="s">
        <v>171</v>
      </c>
      <c r="E115" s="21" t="s">
        <v>18</v>
      </c>
      <c r="F115" s="21" t="s">
        <v>19</v>
      </c>
      <c r="G115" s="21" t="s">
        <v>20</v>
      </c>
      <c r="H115" s="22">
        <v>45691</v>
      </c>
      <c r="I115" s="29">
        <v>2</v>
      </c>
      <c r="J115" s="29">
        <v>600</v>
      </c>
      <c r="K115" s="30" t="s">
        <v>22</v>
      </c>
      <c r="L115" s="21"/>
    </row>
    <row r="116" s="6" customFormat="1" ht="36" customHeight="1" spans="1:12">
      <c r="A116" s="21">
        <v>112</v>
      </c>
      <c r="B116" s="21" t="s">
        <v>98</v>
      </c>
      <c r="C116" s="21" t="s">
        <v>168</v>
      </c>
      <c r="D116" s="24" t="s">
        <v>172</v>
      </c>
      <c r="E116" s="21" t="s">
        <v>18</v>
      </c>
      <c r="F116" s="21" t="s">
        <v>19</v>
      </c>
      <c r="G116" s="21" t="s">
        <v>20</v>
      </c>
      <c r="H116" s="22">
        <v>45691</v>
      </c>
      <c r="I116" s="29">
        <v>2</v>
      </c>
      <c r="J116" s="29">
        <v>600</v>
      </c>
      <c r="K116" s="30" t="s">
        <v>22</v>
      </c>
      <c r="L116" s="21"/>
    </row>
    <row r="117" s="6" customFormat="1" ht="36" customHeight="1" spans="1:12">
      <c r="A117" s="21">
        <v>113</v>
      </c>
      <c r="B117" s="21" t="s">
        <v>98</v>
      </c>
      <c r="C117" s="21" t="s">
        <v>168</v>
      </c>
      <c r="D117" s="24" t="s">
        <v>173</v>
      </c>
      <c r="E117" s="21" t="s">
        <v>18</v>
      </c>
      <c r="F117" s="21" t="s">
        <v>19</v>
      </c>
      <c r="G117" s="21" t="s">
        <v>20</v>
      </c>
      <c r="H117" s="22">
        <v>45720</v>
      </c>
      <c r="I117" s="29">
        <v>3</v>
      </c>
      <c r="J117" s="29">
        <v>600</v>
      </c>
      <c r="K117" s="30" t="s">
        <v>22</v>
      </c>
      <c r="L117" s="21"/>
    </row>
    <row r="118" s="6" customFormat="1" ht="36" customHeight="1" spans="1:12">
      <c r="A118" s="21">
        <v>114</v>
      </c>
      <c r="B118" s="21" t="s">
        <v>98</v>
      </c>
      <c r="C118" s="21" t="s">
        <v>168</v>
      </c>
      <c r="D118" s="24" t="s">
        <v>174</v>
      </c>
      <c r="E118" s="21" t="s">
        <v>18</v>
      </c>
      <c r="F118" s="21" t="s">
        <v>19</v>
      </c>
      <c r="G118" s="21" t="s">
        <v>20</v>
      </c>
      <c r="H118" s="22">
        <v>45721</v>
      </c>
      <c r="I118" s="29">
        <v>3</v>
      </c>
      <c r="J118" s="29">
        <v>600</v>
      </c>
      <c r="K118" s="30" t="s">
        <v>22</v>
      </c>
      <c r="L118" s="21"/>
    </row>
    <row r="119" s="6" customFormat="1" ht="36" customHeight="1" spans="1:12">
      <c r="A119" s="21">
        <v>115</v>
      </c>
      <c r="B119" s="21" t="s">
        <v>98</v>
      </c>
      <c r="C119" s="21" t="s">
        <v>168</v>
      </c>
      <c r="D119" s="24" t="s">
        <v>175</v>
      </c>
      <c r="E119" s="21" t="s">
        <v>18</v>
      </c>
      <c r="F119" s="21" t="s">
        <v>19</v>
      </c>
      <c r="G119" s="21" t="s">
        <v>132</v>
      </c>
      <c r="H119" s="22">
        <v>45722</v>
      </c>
      <c r="I119" s="29">
        <v>3</v>
      </c>
      <c r="J119" s="29">
        <v>800</v>
      </c>
      <c r="K119" s="30" t="s">
        <v>22</v>
      </c>
      <c r="L119" s="21"/>
    </row>
    <row r="120" s="6" customFormat="1" ht="36" customHeight="1" spans="1:12">
      <c r="A120" s="21">
        <v>116</v>
      </c>
      <c r="B120" s="21" t="s">
        <v>98</v>
      </c>
      <c r="C120" s="21" t="s">
        <v>168</v>
      </c>
      <c r="D120" s="24" t="s">
        <v>176</v>
      </c>
      <c r="E120" s="21" t="s">
        <v>18</v>
      </c>
      <c r="F120" s="21" t="s">
        <v>19</v>
      </c>
      <c r="G120" s="21" t="s">
        <v>20</v>
      </c>
      <c r="H120" s="22">
        <v>45723</v>
      </c>
      <c r="I120" s="29">
        <v>3</v>
      </c>
      <c r="J120" s="21">
        <v>600</v>
      </c>
      <c r="K120" s="30" t="s">
        <v>22</v>
      </c>
      <c r="L120" s="21"/>
    </row>
    <row r="121" s="6" customFormat="1" ht="36" customHeight="1" spans="1:12">
      <c r="A121" s="21">
        <v>117</v>
      </c>
      <c r="B121" s="21" t="s">
        <v>98</v>
      </c>
      <c r="C121" s="21" t="s">
        <v>168</v>
      </c>
      <c r="D121" s="24" t="s">
        <v>177</v>
      </c>
      <c r="E121" s="21" t="s">
        <v>18</v>
      </c>
      <c r="F121" s="21" t="s">
        <v>19</v>
      </c>
      <c r="G121" s="25" t="s">
        <v>178</v>
      </c>
      <c r="H121" s="22">
        <v>45724</v>
      </c>
      <c r="I121" s="29">
        <v>3</v>
      </c>
      <c r="J121" s="29">
        <v>800</v>
      </c>
      <c r="K121" s="30" t="s">
        <v>22</v>
      </c>
      <c r="L121" s="21"/>
    </row>
    <row r="122" s="6" customFormat="1" ht="36" customHeight="1" spans="1:12">
      <c r="A122" s="21">
        <v>118</v>
      </c>
      <c r="B122" s="21" t="s">
        <v>98</v>
      </c>
      <c r="C122" s="21" t="s">
        <v>168</v>
      </c>
      <c r="D122" s="24" t="s">
        <v>179</v>
      </c>
      <c r="E122" s="21" t="s">
        <v>18</v>
      </c>
      <c r="F122" s="21" t="s">
        <v>19</v>
      </c>
      <c r="G122" s="21" t="s">
        <v>47</v>
      </c>
      <c r="H122" s="22">
        <v>45694</v>
      </c>
      <c r="I122" s="29">
        <v>2</v>
      </c>
      <c r="J122" s="29">
        <v>800</v>
      </c>
      <c r="K122" s="30" t="s">
        <v>22</v>
      </c>
      <c r="L122" s="21"/>
    </row>
    <row r="123" s="6" customFormat="1" ht="36" customHeight="1" spans="1:12">
      <c r="A123" s="21">
        <v>119</v>
      </c>
      <c r="B123" s="24" t="s">
        <v>180</v>
      </c>
      <c r="C123" s="24" t="s">
        <v>181</v>
      </c>
      <c r="D123" s="24" t="s">
        <v>182</v>
      </c>
      <c r="E123" s="21" t="s">
        <v>18</v>
      </c>
      <c r="F123" s="24" t="s">
        <v>19</v>
      </c>
      <c r="G123" s="24" t="s">
        <v>20</v>
      </c>
      <c r="H123" s="33">
        <v>45689</v>
      </c>
      <c r="I123" s="27" t="s">
        <v>183</v>
      </c>
      <c r="J123" s="40">
        <v>600</v>
      </c>
      <c r="K123" s="30" t="s">
        <v>22</v>
      </c>
      <c r="L123" s="21"/>
    </row>
    <row r="124" s="6" customFormat="1" ht="36" customHeight="1" spans="1:12">
      <c r="A124" s="21">
        <v>120</v>
      </c>
      <c r="B124" s="24" t="s">
        <v>180</v>
      </c>
      <c r="C124" s="24" t="s">
        <v>181</v>
      </c>
      <c r="D124" s="36" t="s">
        <v>184</v>
      </c>
      <c r="E124" s="21" t="s">
        <v>18</v>
      </c>
      <c r="F124" s="24" t="s">
        <v>19</v>
      </c>
      <c r="G124" s="36" t="s">
        <v>20</v>
      </c>
      <c r="H124" s="33">
        <v>45690</v>
      </c>
      <c r="I124" s="40" t="s">
        <v>183</v>
      </c>
      <c r="J124" s="40">
        <v>600</v>
      </c>
      <c r="K124" s="30" t="s">
        <v>22</v>
      </c>
      <c r="L124" s="21"/>
    </row>
    <row r="125" s="6" customFormat="1" ht="36" customHeight="1" spans="1:12">
      <c r="A125" s="21">
        <v>121</v>
      </c>
      <c r="B125" s="24" t="s">
        <v>180</v>
      </c>
      <c r="C125" s="24" t="s">
        <v>181</v>
      </c>
      <c r="D125" s="24" t="s">
        <v>185</v>
      </c>
      <c r="E125" s="21" t="s">
        <v>18</v>
      </c>
      <c r="F125" s="24" t="s">
        <v>19</v>
      </c>
      <c r="G125" s="24" t="s">
        <v>20</v>
      </c>
      <c r="H125" s="33">
        <v>45658</v>
      </c>
      <c r="I125" s="40" t="s">
        <v>186</v>
      </c>
      <c r="J125" s="40">
        <v>600</v>
      </c>
      <c r="K125" s="30" t="s">
        <v>22</v>
      </c>
      <c r="L125" s="21"/>
    </row>
    <row r="126" s="6" customFormat="1" ht="36" customHeight="1" spans="1:12">
      <c r="A126" s="21">
        <v>122</v>
      </c>
      <c r="B126" s="24" t="s">
        <v>180</v>
      </c>
      <c r="C126" s="24" t="s">
        <v>181</v>
      </c>
      <c r="D126" s="24" t="s">
        <v>187</v>
      </c>
      <c r="E126" s="21" t="s">
        <v>18</v>
      </c>
      <c r="F126" s="24" t="s">
        <v>19</v>
      </c>
      <c r="G126" s="24" t="s">
        <v>20</v>
      </c>
      <c r="H126" s="33">
        <v>45658</v>
      </c>
      <c r="I126" s="40" t="s">
        <v>186</v>
      </c>
      <c r="J126" s="40">
        <v>600</v>
      </c>
      <c r="K126" s="30" t="s">
        <v>22</v>
      </c>
      <c r="L126" s="21"/>
    </row>
    <row r="127" s="6" customFormat="1" ht="36" customHeight="1" spans="1:12">
      <c r="A127" s="21">
        <v>123</v>
      </c>
      <c r="B127" s="24" t="s">
        <v>180</v>
      </c>
      <c r="C127" s="24" t="s">
        <v>188</v>
      </c>
      <c r="D127" s="24" t="s">
        <v>189</v>
      </c>
      <c r="E127" s="21" t="s">
        <v>18</v>
      </c>
      <c r="F127" s="24" t="s">
        <v>19</v>
      </c>
      <c r="G127" s="24" t="s">
        <v>20</v>
      </c>
      <c r="H127" s="33">
        <v>45690</v>
      </c>
      <c r="I127" s="40" t="s">
        <v>183</v>
      </c>
      <c r="J127" s="40">
        <v>600</v>
      </c>
      <c r="K127" s="30" t="s">
        <v>22</v>
      </c>
      <c r="L127" s="21"/>
    </row>
    <row r="128" s="6" customFormat="1" ht="36" customHeight="1" spans="1:12">
      <c r="A128" s="21">
        <v>124</v>
      </c>
      <c r="B128" s="24" t="s">
        <v>180</v>
      </c>
      <c r="C128" s="24" t="s">
        <v>188</v>
      </c>
      <c r="D128" s="24" t="s">
        <v>190</v>
      </c>
      <c r="E128" s="21" t="s">
        <v>18</v>
      </c>
      <c r="F128" s="24" t="s">
        <v>19</v>
      </c>
      <c r="G128" s="24" t="s">
        <v>20</v>
      </c>
      <c r="H128" s="33">
        <v>45689</v>
      </c>
      <c r="I128" s="40" t="s">
        <v>183</v>
      </c>
      <c r="J128" s="40">
        <v>600</v>
      </c>
      <c r="K128" s="30" t="s">
        <v>22</v>
      </c>
      <c r="L128" s="21"/>
    </row>
    <row r="129" s="6" customFormat="1" ht="36" customHeight="1" spans="1:12">
      <c r="A129" s="21">
        <v>125</v>
      </c>
      <c r="B129" s="24" t="s">
        <v>180</v>
      </c>
      <c r="C129" s="24" t="s">
        <v>188</v>
      </c>
      <c r="D129" s="24" t="s">
        <v>191</v>
      </c>
      <c r="E129" s="21" t="s">
        <v>18</v>
      </c>
      <c r="F129" s="24" t="s">
        <v>19</v>
      </c>
      <c r="G129" s="24" t="s">
        <v>20</v>
      </c>
      <c r="H129" s="33">
        <v>45689</v>
      </c>
      <c r="I129" s="40" t="s">
        <v>183</v>
      </c>
      <c r="J129" s="40">
        <v>600</v>
      </c>
      <c r="K129" s="30" t="s">
        <v>22</v>
      </c>
      <c r="L129" s="21"/>
    </row>
    <row r="130" s="6" customFormat="1" ht="36" customHeight="1" spans="1:12">
      <c r="A130" s="21">
        <v>126</v>
      </c>
      <c r="B130" s="24" t="s">
        <v>180</v>
      </c>
      <c r="C130" s="24" t="s">
        <v>181</v>
      </c>
      <c r="D130" s="24" t="s">
        <v>192</v>
      </c>
      <c r="E130" s="21" t="s">
        <v>18</v>
      </c>
      <c r="F130" s="24" t="s">
        <v>19</v>
      </c>
      <c r="G130" s="24" t="s">
        <v>20</v>
      </c>
      <c r="H130" s="33">
        <v>45689</v>
      </c>
      <c r="I130" s="40" t="s">
        <v>183</v>
      </c>
      <c r="J130" s="40">
        <v>600</v>
      </c>
      <c r="K130" s="30" t="s">
        <v>22</v>
      </c>
      <c r="L130" s="21"/>
    </row>
    <row r="131" s="6" customFormat="1" ht="36" customHeight="1" spans="1:12">
      <c r="A131" s="21">
        <v>127</v>
      </c>
      <c r="B131" s="24" t="s">
        <v>180</v>
      </c>
      <c r="C131" s="24" t="s">
        <v>181</v>
      </c>
      <c r="D131" s="24" t="s">
        <v>193</v>
      </c>
      <c r="E131" s="21" t="s">
        <v>18</v>
      </c>
      <c r="F131" s="24" t="s">
        <v>19</v>
      </c>
      <c r="G131" s="24" t="s">
        <v>20</v>
      </c>
      <c r="H131" s="33">
        <v>45689</v>
      </c>
      <c r="I131" s="40" t="s">
        <v>183</v>
      </c>
      <c r="J131" s="40">
        <v>600</v>
      </c>
      <c r="K131" s="30" t="s">
        <v>22</v>
      </c>
      <c r="L131" s="21"/>
    </row>
    <row r="132" s="6" customFormat="1" ht="36" customHeight="1" spans="1:12">
      <c r="A132" s="21">
        <v>128</v>
      </c>
      <c r="B132" s="24" t="s">
        <v>180</v>
      </c>
      <c r="C132" s="24" t="s">
        <v>181</v>
      </c>
      <c r="D132" s="24" t="s">
        <v>194</v>
      </c>
      <c r="E132" s="21" t="s">
        <v>18</v>
      </c>
      <c r="F132" s="24" t="s">
        <v>19</v>
      </c>
      <c r="G132" s="24" t="s">
        <v>20</v>
      </c>
      <c r="H132" s="33">
        <v>45689</v>
      </c>
      <c r="I132" s="40" t="s">
        <v>183</v>
      </c>
      <c r="J132" s="40">
        <v>600</v>
      </c>
      <c r="K132" s="30" t="s">
        <v>22</v>
      </c>
      <c r="L132" s="21"/>
    </row>
    <row r="133" s="6" customFormat="1" ht="36" customHeight="1" spans="1:12">
      <c r="A133" s="21">
        <v>129</v>
      </c>
      <c r="B133" s="24" t="s">
        <v>180</v>
      </c>
      <c r="C133" s="24" t="s">
        <v>195</v>
      </c>
      <c r="D133" s="24" t="s">
        <v>196</v>
      </c>
      <c r="E133" s="21" t="s">
        <v>18</v>
      </c>
      <c r="F133" s="24" t="s">
        <v>19</v>
      </c>
      <c r="G133" s="24" t="s">
        <v>20</v>
      </c>
      <c r="H133" s="33">
        <v>45689</v>
      </c>
      <c r="I133" s="40" t="s">
        <v>183</v>
      </c>
      <c r="J133" s="40">
        <v>600</v>
      </c>
      <c r="K133" s="30" t="s">
        <v>22</v>
      </c>
      <c r="L133" s="21"/>
    </row>
    <row r="134" s="6" customFormat="1" ht="36" customHeight="1" spans="1:12">
      <c r="A134" s="21">
        <v>130</v>
      </c>
      <c r="B134" s="24" t="s">
        <v>180</v>
      </c>
      <c r="C134" s="24" t="s">
        <v>197</v>
      </c>
      <c r="D134" s="24" t="s">
        <v>198</v>
      </c>
      <c r="E134" s="21" t="s">
        <v>18</v>
      </c>
      <c r="F134" s="24" t="s">
        <v>19</v>
      </c>
      <c r="G134" s="24" t="s">
        <v>20</v>
      </c>
      <c r="H134" s="33">
        <v>45748</v>
      </c>
      <c r="I134" s="40" t="s">
        <v>199</v>
      </c>
      <c r="J134" s="40">
        <v>600</v>
      </c>
      <c r="K134" s="30" t="s">
        <v>22</v>
      </c>
      <c r="L134" s="21"/>
    </row>
    <row r="135" s="6" customFormat="1" ht="36" customHeight="1" spans="1:12">
      <c r="A135" s="21">
        <v>131</v>
      </c>
      <c r="B135" s="24" t="s">
        <v>180</v>
      </c>
      <c r="C135" s="24" t="s">
        <v>197</v>
      </c>
      <c r="D135" s="24" t="s">
        <v>200</v>
      </c>
      <c r="E135" s="21" t="s">
        <v>18</v>
      </c>
      <c r="F135" s="24" t="s">
        <v>19</v>
      </c>
      <c r="G135" s="24" t="s">
        <v>20</v>
      </c>
      <c r="H135" s="33">
        <v>45696</v>
      </c>
      <c r="I135" s="40" t="s">
        <v>183</v>
      </c>
      <c r="J135" s="40">
        <v>600</v>
      </c>
      <c r="K135" s="30" t="s">
        <v>22</v>
      </c>
      <c r="L135" s="21"/>
    </row>
    <row r="136" s="6" customFormat="1" ht="36" customHeight="1" spans="1:12">
      <c r="A136" s="21">
        <v>132</v>
      </c>
      <c r="B136" s="24" t="s">
        <v>180</v>
      </c>
      <c r="C136" s="24" t="s">
        <v>201</v>
      </c>
      <c r="D136" s="24" t="s">
        <v>202</v>
      </c>
      <c r="E136" s="21" t="s">
        <v>18</v>
      </c>
      <c r="F136" s="24" t="s">
        <v>19</v>
      </c>
      <c r="G136" s="24" t="s">
        <v>70</v>
      </c>
      <c r="H136" s="33" t="s">
        <v>104</v>
      </c>
      <c r="I136" s="27" t="s">
        <v>203</v>
      </c>
      <c r="J136" s="40">
        <v>800</v>
      </c>
      <c r="K136" s="30" t="s">
        <v>22</v>
      </c>
      <c r="L136" s="21"/>
    </row>
    <row r="137" s="6" customFormat="1" ht="36" customHeight="1" spans="1:12">
      <c r="A137" s="21">
        <v>133</v>
      </c>
      <c r="B137" s="24" t="s">
        <v>180</v>
      </c>
      <c r="C137" s="24" t="s">
        <v>201</v>
      </c>
      <c r="D137" s="24" t="s">
        <v>204</v>
      </c>
      <c r="E137" s="21" t="s">
        <v>18</v>
      </c>
      <c r="F137" s="24" t="s">
        <v>19</v>
      </c>
      <c r="G137" s="24" t="s">
        <v>70</v>
      </c>
      <c r="H137" s="33">
        <v>45717</v>
      </c>
      <c r="I137" s="27" t="s">
        <v>203</v>
      </c>
      <c r="J137" s="40">
        <v>800</v>
      </c>
      <c r="K137" s="30" t="s">
        <v>22</v>
      </c>
      <c r="L137" s="21"/>
    </row>
    <row r="138" s="6" customFormat="1" ht="36" customHeight="1" spans="1:12">
      <c r="A138" s="21">
        <v>134</v>
      </c>
      <c r="B138" s="24" t="s">
        <v>180</v>
      </c>
      <c r="C138" s="24" t="s">
        <v>201</v>
      </c>
      <c r="D138" s="24" t="s">
        <v>205</v>
      </c>
      <c r="E138" s="21" t="s">
        <v>18</v>
      </c>
      <c r="F138" s="24" t="s">
        <v>19</v>
      </c>
      <c r="G138" s="24" t="s">
        <v>50</v>
      </c>
      <c r="H138" s="33">
        <v>45778</v>
      </c>
      <c r="I138" s="27" t="s">
        <v>206</v>
      </c>
      <c r="J138" s="40">
        <v>800</v>
      </c>
      <c r="K138" s="30" t="s">
        <v>22</v>
      </c>
      <c r="L138" s="21"/>
    </row>
    <row r="139" s="6" customFormat="1" ht="36" customHeight="1" spans="1:12">
      <c r="A139" s="21">
        <v>135</v>
      </c>
      <c r="B139" s="24" t="s">
        <v>180</v>
      </c>
      <c r="C139" s="24" t="s">
        <v>207</v>
      </c>
      <c r="D139" s="24" t="s">
        <v>208</v>
      </c>
      <c r="E139" s="21" t="s">
        <v>18</v>
      </c>
      <c r="F139" s="24" t="s">
        <v>19</v>
      </c>
      <c r="G139" s="24" t="s">
        <v>20</v>
      </c>
      <c r="H139" s="33">
        <v>45658</v>
      </c>
      <c r="I139" s="42" t="s">
        <v>186</v>
      </c>
      <c r="J139" s="40">
        <v>600</v>
      </c>
      <c r="K139" s="30" t="s">
        <v>22</v>
      </c>
      <c r="L139" s="21"/>
    </row>
    <row r="140" s="6" customFormat="1" ht="36" customHeight="1" spans="1:12">
      <c r="A140" s="21">
        <v>136</v>
      </c>
      <c r="B140" s="24" t="s">
        <v>180</v>
      </c>
      <c r="C140" s="24" t="s">
        <v>207</v>
      </c>
      <c r="D140" s="24" t="s">
        <v>209</v>
      </c>
      <c r="E140" s="21" t="s">
        <v>18</v>
      </c>
      <c r="F140" s="24" t="s">
        <v>19</v>
      </c>
      <c r="G140" s="24" t="s">
        <v>210</v>
      </c>
      <c r="H140" s="33">
        <v>45778</v>
      </c>
      <c r="I140" s="27" t="s">
        <v>206</v>
      </c>
      <c r="J140" s="24">
        <v>800</v>
      </c>
      <c r="K140" s="30" t="s">
        <v>22</v>
      </c>
      <c r="L140" s="21"/>
    </row>
    <row r="141" s="6" customFormat="1" ht="36" customHeight="1" spans="1:12">
      <c r="A141" s="21">
        <v>137</v>
      </c>
      <c r="B141" s="24" t="s">
        <v>180</v>
      </c>
      <c r="C141" s="24" t="s">
        <v>207</v>
      </c>
      <c r="D141" s="24" t="s">
        <v>211</v>
      </c>
      <c r="E141" s="21" t="s">
        <v>18</v>
      </c>
      <c r="F141" s="24" t="s">
        <v>19</v>
      </c>
      <c r="G141" s="24" t="s">
        <v>20</v>
      </c>
      <c r="H141" s="33">
        <v>45748</v>
      </c>
      <c r="I141" s="42" t="s">
        <v>199</v>
      </c>
      <c r="J141" s="40">
        <v>600</v>
      </c>
      <c r="K141" s="30" t="s">
        <v>22</v>
      </c>
      <c r="L141" s="21"/>
    </row>
    <row r="142" s="6" customFormat="1" ht="36" customHeight="1" spans="1:12">
      <c r="A142" s="21">
        <v>138</v>
      </c>
      <c r="B142" s="24" t="s">
        <v>180</v>
      </c>
      <c r="C142" s="24" t="s">
        <v>212</v>
      </c>
      <c r="D142" s="24" t="s">
        <v>213</v>
      </c>
      <c r="E142" s="21" t="s">
        <v>18</v>
      </c>
      <c r="F142" s="24" t="s">
        <v>19</v>
      </c>
      <c r="G142" s="24" t="s">
        <v>20</v>
      </c>
      <c r="H142" s="33">
        <v>45758</v>
      </c>
      <c r="I142" s="24" t="s">
        <v>199</v>
      </c>
      <c r="J142" s="40">
        <f>IF(F142="是",VLOOKUP(G142,[10]Sheet2!A:C,3,FALSE),VLOOKUP(G142,[10]Sheet2!A:B,2,FALSE))</f>
        <v>600</v>
      </c>
      <c r="K142" s="30" t="s">
        <v>22</v>
      </c>
      <c r="L142" s="21"/>
    </row>
    <row r="143" s="6" customFormat="1" ht="36" customHeight="1" spans="1:12">
      <c r="A143" s="21">
        <v>139</v>
      </c>
      <c r="B143" s="24" t="s">
        <v>180</v>
      </c>
      <c r="C143" s="24" t="s">
        <v>212</v>
      </c>
      <c r="D143" s="24" t="s">
        <v>214</v>
      </c>
      <c r="E143" s="21" t="s">
        <v>18</v>
      </c>
      <c r="F143" s="24" t="s">
        <v>19</v>
      </c>
      <c r="G143" s="24" t="s">
        <v>70</v>
      </c>
      <c r="H143" s="33">
        <v>45717</v>
      </c>
      <c r="I143" s="24" t="s">
        <v>203</v>
      </c>
      <c r="J143" s="40">
        <f>IF(F143="是",VLOOKUP(G143,[10]Sheet2!A:C,3,FALSE),VLOOKUP(G143,[10]Sheet2!A:B,2,FALSE))</f>
        <v>800</v>
      </c>
      <c r="K143" s="30" t="s">
        <v>22</v>
      </c>
      <c r="L143" s="21"/>
    </row>
    <row r="144" s="6" customFormat="1" ht="36" customHeight="1" spans="1:12">
      <c r="A144" s="21">
        <v>140</v>
      </c>
      <c r="B144" s="24" t="s">
        <v>180</v>
      </c>
      <c r="C144" s="24" t="s">
        <v>212</v>
      </c>
      <c r="D144" s="24" t="s">
        <v>215</v>
      </c>
      <c r="E144" s="21" t="s">
        <v>18</v>
      </c>
      <c r="F144" s="24" t="s">
        <v>19</v>
      </c>
      <c r="G144" s="24" t="s">
        <v>20</v>
      </c>
      <c r="H144" s="33">
        <v>45762</v>
      </c>
      <c r="I144" s="24" t="s">
        <v>199</v>
      </c>
      <c r="J144" s="40">
        <f>IF(F144="是",VLOOKUP(G144,[10]Sheet2!A:C,3,FALSE),VLOOKUP(G144,[10]Sheet2!A:B,2,FALSE))</f>
        <v>600</v>
      </c>
      <c r="K144" s="30" t="s">
        <v>22</v>
      </c>
      <c r="L144" s="21"/>
    </row>
    <row r="145" s="6" customFormat="1" ht="36" customHeight="1" spans="1:12">
      <c r="A145" s="21">
        <v>141</v>
      </c>
      <c r="B145" s="24" t="s">
        <v>180</v>
      </c>
      <c r="C145" s="24" t="s">
        <v>212</v>
      </c>
      <c r="D145" s="24" t="s">
        <v>216</v>
      </c>
      <c r="E145" s="21" t="s">
        <v>18</v>
      </c>
      <c r="F145" s="24" t="s">
        <v>19</v>
      </c>
      <c r="G145" s="24" t="s">
        <v>217</v>
      </c>
      <c r="H145" s="33">
        <v>45802</v>
      </c>
      <c r="I145" s="24" t="s">
        <v>206</v>
      </c>
      <c r="J145" s="40">
        <f>IF(F145="是",VLOOKUP(G145,[10]Sheet2!A:C,3,FALSE),VLOOKUP(G145,[10]Sheet2!A:B,2,FALSE))</f>
        <v>800</v>
      </c>
      <c r="K145" s="30" t="s">
        <v>22</v>
      </c>
      <c r="L145" s="21"/>
    </row>
    <row r="146" s="6" customFormat="1" ht="36" customHeight="1" spans="1:12">
      <c r="A146" s="21">
        <v>142</v>
      </c>
      <c r="B146" s="24" t="s">
        <v>180</v>
      </c>
      <c r="C146" s="24" t="s">
        <v>212</v>
      </c>
      <c r="D146" s="24" t="s">
        <v>218</v>
      </c>
      <c r="E146" s="21" t="s">
        <v>18</v>
      </c>
      <c r="F146" s="24" t="s">
        <v>19</v>
      </c>
      <c r="G146" s="24" t="s">
        <v>20</v>
      </c>
      <c r="H146" s="33">
        <v>45694</v>
      </c>
      <c r="I146" s="27" t="s">
        <v>183</v>
      </c>
      <c r="J146" s="40">
        <f>IF(F146="是",VLOOKUP(G146,[10]Sheet2!A:C,3,FALSE),VLOOKUP(G146,[10]Sheet2!A:B,2,FALSE))</f>
        <v>600</v>
      </c>
      <c r="K146" s="30" t="s">
        <v>22</v>
      </c>
      <c r="L146" s="21"/>
    </row>
    <row r="147" s="6" customFormat="1" ht="36" customHeight="1" spans="1:12">
      <c r="A147" s="21">
        <v>143</v>
      </c>
      <c r="B147" s="24" t="s">
        <v>180</v>
      </c>
      <c r="C147" s="24" t="s">
        <v>212</v>
      </c>
      <c r="D147" s="24" t="s">
        <v>219</v>
      </c>
      <c r="E147" s="21" t="s">
        <v>18</v>
      </c>
      <c r="F147" s="24" t="s">
        <v>19</v>
      </c>
      <c r="G147" s="24" t="s">
        <v>20</v>
      </c>
      <c r="H147" s="33">
        <v>45694</v>
      </c>
      <c r="I147" s="27" t="s">
        <v>183</v>
      </c>
      <c r="J147" s="40">
        <f>IF(F147="是",VLOOKUP(G147,[10]Sheet2!A:C,3,FALSE),VLOOKUP(G147,[10]Sheet2!A:B,2,FALSE))</f>
        <v>600</v>
      </c>
      <c r="K147" s="30" t="s">
        <v>22</v>
      </c>
      <c r="L147" s="21"/>
    </row>
    <row r="148" s="6" customFormat="1" ht="36" customHeight="1" spans="1:12">
      <c r="A148" s="21">
        <v>144</v>
      </c>
      <c r="B148" s="24" t="s">
        <v>180</v>
      </c>
      <c r="C148" s="24" t="s">
        <v>212</v>
      </c>
      <c r="D148" s="24" t="s">
        <v>220</v>
      </c>
      <c r="E148" s="21" t="s">
        <v>18</v>
      </c>
      <c r="F148" s="24" t="s">
        <v>19</v>
      </c>
      <c r="G148" s="24" t="s">
        <v>20</v>
      </c>
      <c r="H148" s="33">
        <v>45701</v>
      </c>
      <c r="I148" s="27" t="s">
        <v>183</v>
      </c>
      <c r="J148" s="40">
        <f>IF(F148="是",VLOOKUP(G148,[9]Sheet2!A:C,3,FALSE),VLOOKUP(G148,[9]Sheet2!A:B,2,FALSE))</f>
        <v>600</v>
      </c>
      <c r="K148" s="30" t="s">
        <v>22</v>
      </c>
      <c r="L148" s="21"/>
    </row>
    <row r="149" s="6" customFormat="1" ht="36" customHeight="1" spans="1:12">
      <c r="A149" s="21">
        <v>145</v>
      </c>
      <c r="B149" s="24" t="s">
        <v>180</v>
      </c>
      <c r="C149" s="24" t="s">
        <v>221</v>
      </c>
      <c r="D149" s="24" t="s">
        <v>222</v>
      </c>
      <c r="E149" s="21" t="s">
        <v>18</v>
      </c>
      <c r="F149" s="24" t="s">
        <v>19</v>
      </c>
      <c r="G149" s="24" t="s">
        <v>70</v>
      </c>
      <c r="H149" s="33">
        <v>45689</v>
      </c>
      <c r="I149" s="27" t="s">
        <v>183</v>
      </c>
      <c r="J149" s="40">
        <f>IF(F149="是",VLOOKUP(G149,[12]Sheet2!A:C,3,FALSE),VLOOKUP(G149,[12]Sheet2!A:B,2,FALSE))</f>
        <v>800</v>
      </c>
      <c r="K149" s="30" t="s">
        <v>22</v>
      </c>
      <c r="L149" s="21"/>
    </row>
    <row r="150" s="6" customFormat="1" ht="36" customHeight="1" spans="1:12">
      <c r="A150" s="21">
        <v>146</v>
      </c>
      <c r="B150" s="24" t="s">
        <v>180</v>
      </c>
      <c r="C150" s="24" t="s">
        <v>221</v>
      </c>
      <c r="D150" s="24" t="s">
        <v>223</v>
      </c>
      <c r="E150" s="21" t="s">
        <v>18</v>
      </c>
      <c r="F150" s="24" t="s">
        <v>19</v>
      </c>
      <c r="G150" s="24" t="s">
        <v>70</v>
      </c>
      <c r="H150" s="33">
        <v>45689</v>
      </c>
      <c r="I150" s="27" t="s">
        <v>183</v>
      </c>
      <c r="J150" s="40">
        <f>IF(F150="是",VLOOKUP(G150,[12]Sheet2!A:C,3,FALSE),VLOOKUP(G150,[12]Sheet2!A:B,2,FALSE))</f>
        <v>800</v>
      </c>
      <c r="K150" s="30" t="s">
        <v>22</v>
      </c>
      <c r="L150" s="21"/>
    </row>
    <row r="151" s="6" customFormat="1" ht="36" customHeight="1" spans="1:12">
      <c r="A151" s="21">
        <v>147</v>
      </c>
      <c r="B151" s="24" t="s">
        <v>180</v>
      </c>
      <c r="C151" s="24" t="s">
        <v>221</v>
      </c>
      <c r="D151" s="24" t="s">
        <v>224</v>
      </c>
      <c r="E151" s="21" t="s">
        <v>18</v>
      </c>
      <c r="F151" s="24" t="s">
        <v>19</v>
      </c>
      <c r="G151" s="24" t="s">
        <v>20</v>
      </c>
      <c r="H151" s="33">
        <v>45703</v>
      </c>
      <c r="I151" s="27" t="s">
        <v>183</v>
      </c>
      <c r="J151" s="40">
        <f>IF(F151="是",VLOOKUP(G151,[12]Sheet2!A:C,3,FALSE),VLOOKUP(G151,[12]Sheet2!A:B,2,FALSE))</f>
        <v>600</v>
      </c>
      <c r="K151" s="30" t="s">
        <v>22</v>
      </c>
      <c r="L151" s="21"/>
    </row>
    <row r="152" s="6" customFormat="1" ht="36" customHeight="1" spans="1:12">
      <c r="A152" s="21">
        <v>148</v>
      </c>
      <c r="B152" s="24" t="s">
        <v>180</v>
      </c>
      <c r="C152" s="24" t="s">
        <v>221</v>
      </c>
      <c r="D152" s="24" t="s">
        <v>225</v>
      </c>
      <c r="E152" s="21" t="s">
        <v>18</v>
      </c>
      <c r="F152" s="24" t="s">
        <v>19</v>
      </c>
      <c r="G152" s="24" t="s">
        <v>36</v>
      </c>
      <c r="H152" s="33">
        <v>45731</v>
      </c>
      <c r="I152" s="27" t="s">
        <v>203</v>
      </c>
      <c r="J152" s="40">
        <f>IF(F152="是",VLOOKUP(G152,[12]Sheet2!A:C,3,FALSE),VLOOKUP(G152,[12]Sheet2!A:B,2,FALSE))</f>
        <v>800</v>
      </c>
      <c r="K152" s="30" t="s">
        <v>22</v>
      </c>
      <c r="L152" s="21"/>
    </row>
    <row r="153" s="6" customFormat="1" ht="36" customHeight="1" spans="1:12">
      <c r="A153" s="21">
        <v>149</v>
      </c>
      <c r="B153" s="24" t="s">
        <v>180</v>
      </c>
      <c r="C153" s="24" t="s">
        <v>221</v>
      </c>
      <c r="D153" s="41" t="s">
        <v>226</v>
      </c>
      <c r="E153" s="21" t="s">
        <v>18</v>
      </c>
      <c r="F153" s="24" t="s">
        <v>19</v>
      </c>
      <c r="G153" s="24" t="s">
        <v>50</v>
      </c>
      <c r="H153" s="33">
        <v>45731</v>
      </c>
      <c r="I153" s="27" t="s">
        <v>203</v>
      </c>
      <c r="J153" s="40">
        <f>IF(F153="是",VLOOKUP(G153,[12]Sheet2!A:C,3,FALSE),VLOOKUP(G153,[12]Sheet2!A:B,2,FALSE))</f>
        <v>800</v>
      </c>
      <c r="K153" s="30" t="s">
        <v>22</v>
      </c>
      <c r="L153" s="21"/>
    </row>
    <row r="154" s="6" customFormat="1" ht="36" customHeight="1" spans="1:12">
      <c r="A154" s="21">
        <v>150</v>
      </c>
      <c r="B154" s="24" t="s">
        <v>180</v>
      </c>
      <c r="C154" s="24" t="s">
        <v>221</v>
      </c>
      <c r="D154" s="24" t="s">
        <v>227</v>
      </c>
      <c r="E154" s="21" t="s">
        <v>18</v>
      </c>
      <c r="F154" s="24" t="s">
        <v>19</v>
      </c>
      <c r="G154" s="27" t="s">
        <v>20</v>
      </c>
      <c r="H154" s="33">
        <v>45778</v>
      </c>
      <c r="I154" s="27" t="s">
        <v>206</v>
      </c>
      <c r="J154" s="40">
        <v>600</v>
      </c>
      <c r="K154" s="30" t="s">
        <v>22</v>
      </c>
      <c r="L154" s="21"/>
    </row>
    <row r="155" s="6" customFormat="1" ht="36" customHeight="1" spans="1:12">
      <c r="A155" s="21">
        <v>151</v>
      </c>
      <c r="B155" s="24" t="s">
        <v>180</v>
      </c>
      <c r="C155" s="24" t="s">
        <v>221</v>
      </c>
      <c r="D155" s="24" t="s">
        <v>228</v>
      </c>
      <c r="E155" s="21" t="s">
        <v>18</v>
      </c>
      <c r="F155" s="24" t="s">
        <v>19</v>
      </c>
      <c r="G155" s="24" t="s">
        <v>70</v>
      </c>
      <c r="H155" s="33">
        <v>45689</v>
      </c>
      <c r="I155" s="27" t="s">
        <v>183</v>
      </c>
      <c r="J155" s="40">
        <f>IF(F155="是",VLOOKUP(G155,[12]Sheet2!A:C,3,FALSE),VLOOKUP(G155,[12]Sheet2!A:B,2,FALSE))</f>
        <v>800</v>
      </c>
      <c r="K155" s="30" t="s">
        <v>22</v>
      </c>
      <c r="L155" s="21"/>
    </row>
    <row r="156" s="6" customFormat="1" ht="36" customHeight="1" spans="1:12">
      <c r="A156" s="21">
        <v>152</v>
      </c>
      <c r="B156" s="24" t="s">
        <v>180</v>
      </c>
      <c r="C156" s="24" t="s">
        <v>221</v>
      </c>
      <c r="D156" s="24" t="s">
        <v>229</v>
      </c>
      <c r="E156" s="21" t="s">
        <v>18</v>
      </c>
      <c r="F156" s="24" t="s">
        <v>19</v>
      </c>
      <c r="G156" s="24" t="s">
        <v>20</v>
      </c>
      <c r="H156" s="33">
        <v>45689</v>
      </c>
      <c r="I156" s="27" t="s">
        <v>183</v>
      </c>
      <c r="J156" s="40">
        <f>IF(F156="是",VLOOKUP(G156,[11]Sheet2!A:C,3,FALSE),VLOOKUP(G156,[11]Sheet2!A:B,2,FALSE))</f>
        <v>600</v>
      </c>
      <c r="K156" s="30" t="s">
        <v>22</v>
      </c>
      <c r="L156" s="21"/>
    </row>
    <row r="157" s="6" customFormat="1" ht="36" customHeight="1" spans="1:12">
      <c r="A157" s="21">
        <v>153</v>
      </c>
      <c r="B157" s="24" t="s">
        <v>180</v>
      </c>
      <c r="C157" s="24" t="s">
        <v>230</v>
      </c>
      <c r="D157" s="24" t="s">
        <v>231</v>
      </c>
      <c r="E157" s="21" t="s">
        <v>18</v>
      </c>
      <c r="F157" s="24" t="s">
        <v>19</v>
      </c>
      <c r="G157" s="24" t="s">
        <v>70</v>
      </c>
      <c r="H157" s="33">
        <v>45720</v>
      </c>
      <c r="I157" s="40" t="s">
        <v>203</v>
      </c>
      <c r="J157" s="40">
        <v>800</v>
      </c>
      <c r="K157" s="30" t="s">
        <v>22</v>
      </c>
      <c r="L157" s="21"/>
    </row>
    <row r="158" s="6" customFormat="1" ht="36" customHeight="1" spans="1:12">
      <c r="A158" s="21">
        <v>154</v>
      </c>
      <c r="B158" s="24" t="s">
        <v>180</v>
      </c>
      <c r="C158" s="24" t="s">
        <v>230</v>
      </c>
      <c r="D158" s="24" t="s">
        <v>232</v>
      </c>
      <c r="E158" s="21" t="s">
        <v>18</v>
      </c>
      <c r="F158" s="24" t="s">
        <v>19</v>
      </c>
      <c r="G158" s="24" t="s">
        <v>20</v>
      </c>
      <c r="H158" s="33">
        <v>45721</v>
      </c>
      <c r="I158" s="40" t="s">
        <v>203</v>
      </c>
      <c r="J158" s="40">
        <v>600</v>
      </c>
      <c r="K158" s="30" t="s">
        <v>22</v>
      </c>
      <c r="L158" s="21"/>
    </row>
    <row r="159" s="6" customFormat="1" ht="36" customHeight="1" spans="1:12">
      <c r="A159" s="21">
        <v>155</v>
      </c>
      <c r="B159" s="24" t="s">
        <v>180</v>
      </c>
      <c r="C159" s="24" t="s">
        <v>230</v>
      </c>
      <c r="D159" s="24" t="s">
        <v>233</v>
      </c>
      <c r="E159" s="21" t="s">
        <v>18</v>
      </c>
      <c r="F159" s="24" t="s">
        <v>19</v>
      </c>
      <c r="G159" s="24" t="s">
        <v>20</v>
      </c>
      <c r="H159" s="33">
        <v>45737</v>
      </c>
      <c r="I159" s="40" t="s">
        <v>203</v>
      </c>
      <c r="J159" s="40">
        <v>600</v>
      </c>
      <c r="K159" s="30" t="s">
        <v>22</v>
      </c>
      <c r="L159" s="21"/>
    </row>
    <row r="160" s="6" customFormat="1" ht="36" customHeight="1" spans="1:12">
      <c r="A160" s="21">
        <v>156</v>
      </c>
      <c r="B160" s="24" t="s">
        <v>180</v>
      </c>
      <c r="C160" s="24" t="s">
        <v>230</v>
      </c>
      <c r="D160" s="24" t="s">
        <v>234</v>
      </c>
      <c r="E160" s="21" t="s">
        <v>18</v>
      </c>
      <c r="F160" s="24" t="s">
        <v>19</v>
      </c>
      <c r="G160" s="24" t="s">
        <v>20</v>
      </c>
      <c r="H160" s="33">
        <v>45728</v>
      </c>
      <c r="I160" s="40" t="s">
        <v>203</v>
      </c>
      <c r="J160" s="40">
        <v>600</v>
      </c>
      <c r="K160" s="30" t="s">
        <v>22</v>
      </c>
      <c r="L160" s="21"/>
    </row>
    <row r="161" s="6" customFormat="1" ht="36" customHeight="1" spans="1:12">
      <c r="A161" s="21">
        <v>157</v>
      </c>
      <c r="B161" s="24" t="s">
        <v>180</v>
      </c>
      <c r="C161" s="24" t="s">
        <v>235</v>
      </c>
      <c r="D161" s="24" t="s">
        <v>236</v>
      </c>
      <c r="E161" s="21" t="s">
        <v>18</v>
      </c>
      <c r="F161" s="24" t="s">
        <v>19</v>
      </c>
      <c r="G161" s="24" t="s">
        <v>36</v>
      </c>
      <c r="H161" s="33">
        <v>45658</v>
      </c>
      <c r="I161" s="43" t="s">
        <v>186</v>
      </c>
      <c r="J161" s="40">
        <f>IF(F161="是",VLOOKUP(G161,[13]Sheet2!A$1:C$65536,3,FALSE),VLOOKUP(G161,[13]Sheet2!A$1:B$65536,2,FALSE))</f>
        <v>800</v>
      </c>
      <c r="K161" s="30" t="s">
        <v>22</v>
      </c>
      <c r="L161" s="21"/>
    </row>
    <row r="162" s="6" customFormat="1" ht="36" customHeight="1" spans="1:12">
      <c r="A162" s="21">
        <v>158</v>
      </c>
      <c r="B162" s="24" t="s">
        <v>180</v>
      </c>
      <c r="C162" s="24" t="s">
        <v>235</v>
      </c>
      <c r="D162" s="24" t="s">
        <v>237</v>
      </c>
      <c r="E162" s="21" t="s">
        <v>18</v>
      </c>
      <c r="F162" s="24" t="s">
        <v>19</v>
      </c>
      <c r="G162" s="24" t="s">
        <v>36</v>
      </c>
      <c r="H162" s="33">
        <v>45658</v>
      </c>
      <c r="I162" s="43" t="s">
        <v>186</v>
      </c>
      <c r="J162" s="40">
        <f>IF(F162="是",VLOOKUP(G162,[13]Sheet2!A$1:C$65536,3,FALSE),VLOOKUP(G162,[13]Sheet2!A$1:B$65536,2,FALSE))</f>
        <v>800</v>
      </c>
      <c r="K162" s="30" t="s">
        <v>22</v>
      </c>
      <c r="L162" s="21"/>
    </row>
    <row r="163" s="6" customFormat="1" ht="36" customHeight="1" spans="1:12">
      <c r="A163" s="21">
        <v>159</v>
      </c>
      <c r="B163" s="24" t="s">
        <v>180</v>
      </c>
      <c r="C163" s="24" t="s">
        <v>235</v>
      </c>
      <c r="D163" s="24" t="s">
        <v>238</v>
      </c>
      <c r="E163" s="21" t="s">
        <v>18</v>
      </c>
      <c r="F163" s="24" t="s">
        <v>19</v>
      </c>
      <c r="G163" s="24" t="s">
        <v>36</v>
      </c>
      <c r="H163" s="33">
        <v>45658</v>
      </c>
      <c r="I163" s="43" t="s">
        <v>186</v>
      </c>
      <c r="J163" s="40">
        <f>IF(F163="是",VLOOKUP(G163,[13]Sheet2!A$1:C$65536,3,FALSE),VLOOKUP(G163,[13]Sheet2!A$1:B$65536,2,FALSE))</f>
        <v>800</v>
      </c>
      <c r="K163" s="30" t="s">
        <v>22</v>
      </c>
      <c r="L163" s="21"/>
    </row>
    <row r="164" s="6" customFormat="1" ht="36" customHeight="1" spans="1:12">
      <c r="A164" s="21">
        <v>160</v>
      </c>
      <c r="B164" s="24" t="s">
        <v>180</v>
      </c>
      <c r="C164" s="24" t="s">
        <v>235</v>
      </c>
      <c r="D164" s="24" t="s">
        <v>239</v>
      </c>
      <c r="E164" s="21" t="s">
        <v>18</v>
      </c>
      <c r="F164" s="24" t="s">
        <v>19</v>
      </c>
      <c r="G164" s="24" t="s">
        <v>20</v>
      </c>
      <c r="H164" s="33">
        <v>45658</v>
      </c>
      <c r="I164" s="43" t="s">
        <v>186</v>
      </c>
      <c r="J164" s="40">
        <f>IF(F164="是",VLOOKUP(G164,[13]Sheet2!A$1:C$65536,3,FALSE),VLOOKUP(G164,[13]Sheet2!A$1:B$65536,2,FALSE))</f>
        <v>600</v>
      </c>
      <c r="K164" s="30" t="s">
        <v>22</v>
      </c>
      <c r="L164" s="21"/>
    </row>
    <row r="165" s="6" customFormat="1" ht="36" customHeight="1" spans="1:12">
      <c r="A165" s="21">
        <v>161</v>
      </c>
      <c r="B165" s="24" t="s">
        <v>180</v>
      </c>
      <c r="C165" s="24" t="s">
        <v>235</v>
      </c>
      <c r="D165" s="24" t="s">
        <v>240</v>
      </c>
      <c r="E165" s="21" t="s">
        <v>18</v>
      </c>
      <c r="F165" s="24" t="s">
        <v>19</v>
      </c>
      <c r="G165" s="24" t="s">
        <v>20</v>
      </c>
      <c r="H165" s="33">
        <v>45658</v>
      </c>
      <c r="I165" s="43" t="s">
        <v>186</v>
      </c>
      <c r="J165" s="40">
        <f>IF(F165="是",VLOOKUP(G165,[13]Sheet2!A$1:C$65536,3,FALSE),VLOOKUP(G165,[13]Sheet2!A$1:B$65536,2,FALSE))</f>
        <v>600</v>
      </c>
      <c r="K165" s="30" t="s">
        <v>22</v>
      </c>
      <c r="L165" s="21"/>
    </row>
    <row r="166" s="6" customFormat="1" ht="36" customHeight="1" spans="1:12">
      <c r="A166" s="21">
        <v>162</v>
      </c>
      <c r="B166" s="24" t="s">
        <v>180</v>
      </c>
      <c r="C166" s="24" t="s">
        <v>235</v>
      </c>
      <c r="D166" s="24" t="s">
        <v>241</v>
      </c>
      <c r="E166" s="21" t="s">
        <v>18</v>
      </c>
      <c r="F166" s="24" t="s">
        <v>19</v>
      </c>
      <c r="G166" s="24" t="s">
        <v>50</v>
      </c>
      <c r="H166" s="33">
        <v>45716</v>
      </c>
      <c r="I166" s="43" t="s">
        <v>183</v>
      </c>
      <c r="J166" s="40">
        <v>800</v>
      </c>
      <c r="K166" s="30" t="s">
        <v>22</v>
      </c>
      <c r="L166" s="21"/>
    </row>
    <row r="167" s="6" customFormat="1" ht="36" customHeight="1" spans="1:12">
      <c r="A167" s="21">
        <v>163</v>
      </c>
      <c r="B167" s="24" t="s">
        <v>180</v>
      </c>
      <c r="C167" s="24" t="s">
        <v>235</v>
      </c>
      <c r="D167" s="24" t="s">
        <v>242</v>
      </c>
      <c r="E167" s="21" t="s">
        <v>18</v>
      </c>
      <c r="F167" s="24" t="s">
        <v>19</v>
      </c>
      <c r="G167" s="24" t="s">
        <v>20</v>
      </c>
      <c r="H167" s="33">
        <v>45689</v>
      </c>
      <c r="I167" s="43" t="s">
        <v>183</v>
      </c>
      <c r="J167" s="40">
        <f>IF(F167="是",VLOOKUP(G167,[13]Sheet2!A$1:C$65536,3,FALSE),VLOOKUP(G167,[13]Sheet2!A$1:B$65536,2,FALSE))</f>
        <v>600</v>
      </c>
      <c r="K167" s="30" t="s">
        <v>22</v>
      </c>
      <c r="L167" s="21"/>
    </row>
    <row r="168" s="6" customFormat="1" ht="36" customHeight="1" spans="1:12">
      <c r="A168" s="21">
        <v>164</v>
      </c>
      <c r="B168" s="24" t="s">
        <v>180</v>
      </c>
      <c r="C168" s="24" t="s">
        <v>235</v>
      </c>
      <c r="D168" s="24" t="s">
        <v>243</v>
      </c>
      <c r="E168" s="21" t="s">
        <v>18</v>
      </c>
      <c r="F168" s="24" t="s">
        <v>19</v>
      </c>
      <c r="G168" s="24" t="s">
        <v>20</v>
      </c>
      <c r="H168" s="33">
        <v>45689</v>
      </c>
      <c r="I168" s="43" t="s">
        <v>183</v>
      </c>
      <c r="J168" s="40">
        <f>IF(F168="是",VLOOKUP(G168,[13]Sheet2!A$1:C$65536,3,FALSE),VLOOKUP(G168,[13]Sheet2!A$1:B$65536,2,FALSE))</f>
        <v>600</v>
      </c>
      <c r="K168" s="30" t="s">
        <v>22</v>
      </c>
      <c r="L168" s="21"/>
    </row>
    <row r="169" s="6" customFormat="1" ht="36" customHeight="1" spans="1:12">
      <c r="A169" s="21">
        <v>165</v>
      </c>
      <c r="B169" s="24" t="s">
        <v>180</v>
      </c>
      <c r="C169" s="24" t="s">
        <v>235</v>
      </c>
      <c r="D169" s="24" t="s">
        <v>244</v>
      </c>
      <c r="E169" s="21" t="s">
        <v>18</v>
      </c>
      <c r="F169" s="24" t="s">
        <v>19</v>
      </c>
      <c r="G169" s="24" t="s">
        <v>20</v>
      </c>
      <c r="H169" s="33">
        <v>45689</v>
      </c>
      <c r="I169" s="43" t="s">
        <v>183</v>
      </c>
      <c r="J169" s="40">
        <f>IF(F169="是",VLOOKUP(G169,[13]Sheet2!A$1:C$65536,3,FALSE),VLOOKUP(G169,[13]Sheet2!A$1:B$65536,2,FALSE))</f>
        <v>600</v>
      </c>
      <c r="K169" s="30" t="s">
        <v>22</v>
      </c>
      <c r="L169" s="21"/>
    </row>
    <row r="170" s="6" customFormat="1" ht="36" customHeight="1" spans="1:12">
      <c r="A170" s="21">
        <v>166</v>
      </c>
      <c r="B170" s="24" t="s">
        <v>180</v>
      </c>
      <c r="C170" s="24" t="s">
        <v>235</v>
      </c>
      <c r="D170" s="24" t="s">
        <v>245</v>
      </c>
      <c r="E170" s="21" t="s">
        <v>18</v>
      </c>
      <c r="F170" s="24" t="s">
        <v>19</v>
      </c>
      <c r="G170" s="24" t="s">
        <v>20</v>
      </c>
      <c r="H170" s="33">
        <v>45698</v>
      </c>
      <c r="I170" s="43" t="s">
        <v>183</v>
      </c>
      <c r="J170" s="40">
        <f>IF(F170="是",VLOOKUP(G170,[13]Sheet2!A$1:C$65536,3,FALSE),VLOOKUP(G170,[13]Sheet2!A$1:B$65536,2,FALSE))</f>
        <v>600</v>
      </c>
      <c r="K170" s="30" t="s">
        <v>22</v>
      </c>
      <c r="L170" s="21"/>
    </row>
    <row r="171" s="6" customFormat="1" ht="36" customHeight="1" spans="1:12">
      <c r="A171" s="21">
        <v>167</v>
      </c>
      <c r="B171" s="24" t="s">
        <v>180</v>
      </c>
      <c r="C171" s="24" t="s">
        <v>235</v>
      </c>
      <c r="D171" s="24" t="s">
        <v>246</v>
      </c>
      <c r="E171" s="21" t="s">
        <v>18</v>
      </c>
      <c r="F171" s="24" t="s">
        <v>19</v>
      </c>
      <c r="G171" s="24" t="s">
        <v>20</v>
      </c>
      <c r="H171" s="33">
        <v>45698</v>
      </c>
      <c r="I171" s="43" t="s">
        <v>183</v>
      </c>
      <c r="J171" s="40">
        <f>IF(F171="是",VLOOKUP(G171,[13]Sheet2!A$1:C$65536,3,FALSE),VLOOKUP(G171,[13]Sheet2!A$1:B$65536,2,FALSE))</f>
        <v>600</v>
      </c>
      <c r="K171" s="30" t="s">
        <v>22</v>
      </c>
      <c r="L171" s="21"/>
    </row>
    <row r="172" s="6" customFormat="1" ht="36" customHeight="1" spans="1:12">
      <c r="A172" s="21">
        <v>168</v>
      </c>
      <c r="B172" s="24" t="s">
        <v>180</v>
      </c>
      <c r="C172" s="24" t="s">
        <v>235</v>
      </c>
      <c r="D172" s="24" t="s">
        <v>247</v>
      </c>
      <c r="E172" s="21" t="s">
        <v>18</v>
      </c>
      <c r="F172" s="24" t="s">
        <v>19</v>
      </c>
      <c r="G172" s="24" t="s">
        <v>20</v>
      </c>
      <c r="H172" s="33">
        <v>45698</v>
      </c>
      <c r="I172" s="43" t="s">
        <v>183</v>
      </c>
      <c r="J172" s="40">
        <f>IF(F172="是",VLOOKUP(G172,[13]Sheet2!A$1:C$65536,3,FALSE),VLOOKUP(G172,[13]Sheet2!A$1:B$65536,2,FALSE))</f>
        <v>600</v>
      </c>
      <c r="K172" s="30" t="s">
        <v>22</v>
      </c>
      <c r="L172" s="21"/>
    </row>
    <row r="173" s="6" customFormat="1" ht="36" customHeight="1" spans="1:12">
      <c r="A173" s="21">
        <v>169</v>
      </c>
      <c r="B173" s="24" t="s">
        <v>180</v>
      </c>
      <c r="C173" s="24" t="s">
        <v>235</v>
      </c>
      <c r="D173" s="24" t="s">
        <v>248</v>
      </c>
      <c r="E173" s="21" t="s">
        <v>18</v>
      </c>
      <c r="F173" s="24" t="s">
        <v>19</v>
      </c>
      <c r="G173" s="24" t="s">
        <v>20</v>
      </c>
      <c r="H173" s="33">
        <v>45717</v>
      </c>
      <c r="I173" s="43" t="s">
        <v>203</v>
      </c>
      <c r="J173" s="40">
        <f>IF(F173="是",VLOOKUP(G173,[13]Sheet2!A$1:C$65536,3,FALSE),VLOOKUP(G173,[13]Sheet2!A$1:B$65536,2,FALSE))</f>
        <v>600</v>
      </c>
      <c r="K173" s="30" t="s">
        <v>22</v>
      </c>
      <c r="L173" s="21"/>
    </row>
    <row r="174" s="6" customFormat="1" ht="36" customHeight="1" spans="1:12">
      <c r="A174" s="21">
        <v>170</v>
      </c>
      <c r="B174" s="24" t="s">
        <v>180</v>
      </c>
      <c r="C174" s="24" t="s">
        <v>235</v>
      </c>
      <c r="D174" s="24" t="s">
        <v>249</v>
      </c>
      <c r="E174" s="21" t="s">
        <v>18</v>
      </c>
      <c r="F174" s="24" t="s">
        <v>19</v>
      </c>
      <c r="G174" s="24" t="s">
        <v>47</v>
      </c>
      <c r="H174" s="33">
        <v>45717</v>
      </c>
      <c r="I174" s="43" t="s">
        <v>203</v>
      </c>
      <c r="J174" s="40">
        <f>IF(F174="是",VLOOKUP(G174,[13]Sheet2!A$1:C$65536,3,FALSE),VLOOKUP(G174,[13]Sheet2!A$1:B$65536,2,FALSE))</f>
        <v>800</v>
      </c>
      <c r="K174" s="30" t="s">
        <v>22</v>
      </c>
      <c r="L174" s="21"/>
    </row>
    <row r="175" s="6" customFormat="1" ht="36" customHeight="1" spans="1:12">
      <c r="A175" s="21">
        <v>171</v>
      </c>
      <c r="B175" s="24" t="s">
        <v>180</v>
      </c>
      <c r="C175" s="24" t="s">
        <v>235</v>
      </c>
      <c r="D175" s="24" t="s">
        <v>250</v>
      </c>
      <c r="E175" s="21" t="s">
        <v>18</v>
      </c>
      <c r="F175" s="24" t="s">
        <v>19</v>
      </c>
      <c r="G175" s="24" t="s">
        <v>20</v>
      </c>
      <c r="H175" s="33">
        <v>45717</v>
      </c>
      <c r="I175" s="43" t="s">
        <v>203</v>
      </c>
      <c r="J175" s="40">
        <f>IF(F175="是",VLOOKUP(G175,[13]Sheet2!A$1:C$65536,3,FALSE),VLOOKUP(G175,[13]Sheet2!A$1:B$65536,2,FALSE))</f>
        <v>600</v>
      </c>
      <c r="K175" s="30" t="s">
        <v>22</v>
      </c>
      <c r="L175" s="21"/>
    </row>
    <row r="176" s="6" customFormat="1" ht="36" customHeight="1" spans="1:12">
      <c r="A176" s="21">
        <v>172</v>
      </c>
      <c r="B176" s="24" t="s">
        <v>180</v>
      </c>
      <c r="C176" s="24" t="s">
        <v>235</v>
      </c>
      <c r="D176" s="24" t="s">
        <v>251</v>
      </c>
      <c r="E176" s="21" t="s">
        <v>18</v>
      </c>
      <c r="F176" s="24" t="s">
        <v>19</v>
      </c>
      <c r="G176" s="24" t="s">
        <v>20</v>
      </c>
      <c r="H176" s="33">
        <v>45717</v>
      </c>
      <c r="I176" s="43" t="s">
        <v>203</v>
      </c>
      <c r="J176" s="40">
        <f>IF(F176="是",VLOOKUP(G176,[13]Sheet2!A$1:C$65536,3,FALSE),VLOOKUP(G176,[13]Sheet2!A$1:B$65536,2,FALSE))</f>
        <v>600</v>
      </c>
      <c r="K176" s="30" t="s">
        <v>22</v>
      </c>
      <c r="L176" s="21"/>
    </row>
    <row r="177" s="6" customFormat="1" ht="36" customHeight="1" spans="1:12">
      <c r="A177" s="21">
        <v>173</v>
      </c>
      <c r="B177" s="24" t="s">
        <v>180</v>
      </c>
      <c r="C177" s="24" t="s">
        <v>235</v>
      </c>
      <c r="D177" s="24" t="s">
        <v>252</v>
      </c>
      <c r="E177" s="21" t="s">
        <v>18</v>
      </c>
      <c r="F177" s="24" t="s">
        <v>19</v>
      </c>
      <c r="G177" s="24" t="s">
        <v>20</v>
      </c>
      <c r="H177" s="33">
        <v>45717</v>
      </c>
      <c r="I177" s="43" t="s">
        <v>203</v>
      </c>
      <c r="J177" s="40">
        <f>IF(F177="是",VLOOKUP(G177,[13]Sheet2!A$1:C$65536,3,FALSE),VLOOKUP(G177,[13]Sheet2!A$1:B$65536,2,FALSE))</f>
        <v>600</v>
      </c>
      <c r="K177" s="30" t="s">
        <v>22</v>
      </c>
      <c r="L177" s="21"/>
    </row>
    <row r="178" s="6" customFormat="1" ht="36" customHeight="1" spans="1:12">
      <c r="A178" s="21">
        <v>174</v>
      </c>
      <c r="B178" s="24" t="s">
        <v>180</v>
      </c>
      <c r="C178" s="24" t="s">
        <v>235</v>
      </c>
      <c r="D178" s="24" t="s">
        <v>253</v>
      </c>
      <c r="E178" s="21" t="s">
        <v>18</v>
      </c>
      <c r="F178" s="24" t="s">
        <v>19</v>
      </c>
      <c r="G178" s="24" t="s">
        <v>20</v>
      </c>
      <c r="H178" s="33">
        <v>45717</v>
      </c>
      <c r="I178" s="43" t="s">
        <v>203</v>
      </c>
      <c r="J178" s="40">
        <f>IF(F178="是",VLOOKUP(G178,[13]Sheet2!A$1:C$65536,3,FALSE),VLOOKUP(G178,[13]Sheet2!A$1:B$65536,2,FALSE))</f>
        <v>600</v>
      </c>
      <c r="K178" s="30" t="s">
        <v>22</v>
      </c>
      <c r="L178" s="21"/>
    </row>
    <row r="179" s="6" customFormat="1" ht="36" customHeight="1" spans="1:12">
      <c r="A179" s="21">
        <v>175</v>
      </c>
      <c r="B179" s="24" t="s">
        <v>180</v>
      </c>
      <c r="C179" s="24" t="s">
        <v>235</v>
      </c>
      <c r="D179" s="24" t="s">
        <v>254</v>
      </c>
      <c r="E179" s="21" t="s">
        <v>18</v>
      </c>
      <c r="F179" s="24" t="s">
        <v>19</v>
      </c>
      <c r="G179" s="24" t="s">
        <v>20</v>
      </c>
      <c r="H179" s="33">
        <v>45658</v>
      </c>
      <c r="I179" s="43" t="s">
        <v>186</v>
      </c>
      <c r="J179" s="40">
        <f>IF(F179="是",VLOOKUP(G179,[13]Sheet2!A$1:C$65536,3,FALSE),VLOOKUP(G179,[13]Sheet2!A$1:B$65536,2,FALSE))</f>
        <v>600</v>
      </c>
      <c r="K179" s="30" t="s">
        <v>22</v>
      </c>
      <c r="L179" s="21"/>
    </row>
    <row r="180" s="6" customFormat="1" ht="36" customHeight="1" spans="1:12">
      <c r="A180" s="21">
        <v>176</v>
      </c>
      <c r="B180" s="24" t="s">
        <v>180</v>
      </c>
      <c r="C180" s="24" t="s">
        <v>235</v>
      </c>
      <c r="D180" s="24" t="s">
        <v>255</v>
      </c>
      <c r="E180" s="21" t="s">
        <v>18</v>
      </c>
      <c r="F180" s="24" t="s">
        <v>19</v>
      </c>
      <c r="G180" s="24" t="s">
        <v>20</v>
      </c>
      <c r="H180" s="33">
        <v>45658</v>
      </c>
      <c r="I180" s="43" t="s">
        <v>186</v>
      </c>
      <c r="J180" s="40">
        <f>IF(F180="是",VLOOKUP(G180,[13]Sheet2!A$1:C$65536,3,FALSE),VLOOKUP(G180,[13]Sheet2!A$1:B$65536,2,FALSE))</f>
        <v>600</v>
      </c>
      <c r="K180" s="30" t="s">
        <v>22</v>
      </c>
      <c r="L180" s="21"/>
    </row>
    <row r="181" s="6" customFormat="1" ht="36" customHeight="1" spans="1:12">
      <c r="A181" s="21">
        <v>177</v>
      </c>
      <c r="B181" s="24" t="s">
        <v>180</v>
      </c>
      <c r="C181" s="24" t="s">
        <v>235</v>
      </c>
      <c r="D181" s="24" t="s">
        <v>256</v>
      </c>
      <c r="E181" s="21" t="s">
        <v>18</v>
      </c>
      <c r="F181" s="24" t="s">
        <v>19</v>
      </c>
      <c r="G181" s="24" t="s">
        <v>70</v>
      </c>
      <c r="H181" s="33">
        <v>45658</v>
      </c>
      <c r="I181" s="43" t="s">
        <v>186</v>
      </c>
      <c r="J181" s="40">
        <f>IF(F181="是",VLOOKUP(G181,[13]Sheet2!A$1:C$65536,3,FALSE),VLOOKUP(G181,[13]Sheet2!A$1:B$65536,2,FALSE))</f>
        <v>800</v>
      </c>
      <c r="K181" s="30" t="s">
        <v>22</v>
      </c>
      <c r="L181" s="21"/>
    </row>
    <row r="182" s="6" customFormat="1" ht="36" customHeight="1" spans="1:12">
      <c r="A182" s="21">
        <v>178</v>
      </c>
      <c r="B182" s="24" t="s">
        <v>180</v>
      </c>
      <c r="C182" s="24" t="s">
        <v>235</v>
      </c>
      <c r="D182" s="24" t="s">
        <v>257</v>
      </c>
      <c r="E182" s="21" t="s">
        <v>18</v>
      </c>
      <c r="F182" s="24" t="s">
        <v>19</v>
      </c>
      <c r="G182" s="24" t="s">
        <v>20</v>
      </c>
      <c r="H182" s="33">
        <v>45701</v>
      </c>
      <c r="I182" s="43" t="s">
        <v>183</v>
      </c>
      <c r="J182" s="40">
        <f>IF(F182="是",VLOOKUP(G182,[13]Sheet2!A$1:C$65536,3,FALSE),VLOOKUP(G182,[13]Sheet2!A$1:B$65536,2,FALSE))</f>
        <v>600</v>
      </c>
      <c r="K182" s="30" t="s">
        <v>22</v>
      </c>
      <c r="L182" s="21"/>
    </row>
    <row r="183" s="6" customFormat="1" ht="36" customHeight="1" spans="1:12">
      <c r="A183" s="21">
        <v>179</v>
      </c>
      <c r="B183" s="24" t="s">
        <v>180</v>
      </c>
      <c r="C183" s="24" t="s">
        <v>235</v>
      </c>
      <c r="D183" s="24" t="s">
        <v>258</v>
      </c>
      <c r="E183" s="21" t="s">
        <v>18</v>
      </c>
      <c r="F183" s="24" t="s">
        <v>19</v>
      </c>
      <c r="G183" s="24" t="s">
        <v>20</v>
      </c>
      <c r="H183" s="33">
        <v>45701</v>
      </c>
      <c r="I183" s="43" t="s">
        <v>183</v>
      </c>
      <c r="J183" s="40">
        <f>IF(F183="是",VLOOKUP(G183,[13]Sheet2!A$1:C$65536,3,FALSE),VLOOKUP(G183,[13]Sheet2!A$1:B$65536,2,FALSE))</f>
        <v>600</v>
      </c>
      <c r="K183" s="30" t="s">
        <v>22</v>
      </c>
      <c r="L183" s="21"/>
    </row>
    <row r="184" s="6" customFormat="1" ht="36" customHeight="1" spans="1:12">
      <c r="A184" s="21">
        <v>180</v>
      </c>
      <c r="B184" s="24" t="s">
        <v>180</v>
      </c>
      <c r="C184" s="24" t="s">
        <v>235</v>
      </c>
      <c r="D184" s="24" t="s">
        <v>259</v>
      </c>
      <c r="E184" s="21" t="s">
        <v>18</v>
      </c>
      <c r="F184" s="24" t="s">
        <v>19</v>
      </c>
      <c r="G184" s="24" t="s">
        <v>50</v>
      </c>
      <c r="H184" s="33">
        <v>45701</v>
      </c>
      <c r="I184" s="43" t="s">
        <v>183</v>
      </c>
      <c r="J184" s="40">
        <f>IF(F184="是",VLOOKUP(G184,[13]Sheet2!A$1:C$65536,3,FALSE),VLOOKUP(G184,[13]Sheet2!A$1:B$65536,2,FALSE))</f>
        <v>800</v>
      </c>
      <c r="K184" s="30" t="s">
        <v>22</v>
      </c>
      <c r="L184" s="21"/>
    </row>
    <row r="185" s="6" customFormat="1" ht="36" customHeight="1" spans="1:12">
      <c r="A185" s="21">
        <v>181</v>
      </c>
      <c r="B185" s="24" t="s">
        <v>180</v>
      </c>
      <c r="C185" s="24" t="s">
        <v>235</v>
      </c>
      <c r="D185" s="24" t="s">
        <v>260</v>
      </c>
      <c r="E185" s="21" t="s">
        <v>18</v>
      </c>
      <c r="F185" s="24" t="s">
        <v>19</v>
      </c>
      <c r="G185" s="24" t="s">
        <v>20</v>
      </c>
      <c r="H185" s="33">
        <v>45701</v>
      </c>
      <c r="I185" s="43" t="s">
        <v>183</v>
      </c>
      <c r="J185" s="40">
        <f>IF(F185="是",VLOOKUP(G185,[13]Sheet2!A$1:C$65536,3,FALSE),VLOOKUP(G185,[13]Sheet2!A$1:B$65536,2,FALSE))</f>
        <v>600</v>
      </c>
      <c r="K185" s="30" t="s">
        <v>22</v>
      </c>
      <c r="L185" s="21"/>
    </row>
    <row r="186" s="6" customFormat="1" ht="36" customHeight="1" spans="1:12">
      <c r="A186" s="21">
        <v>182</v>
      </c>
      <c r="B186" s="24" t="s">
        <v>180</v>
      </c>
      <c r="C186" s="24" t="s">
        <v>235</v>
      </c>
      <c r="D186" s="24" t="s">
        <v>261</v>
      </c>
      <c r="E186" s="21" t="s">
        <v>18</v>
      </c>
      <c r="F186" s="24" t="s">
        <v>19</v>
      </c>
      <c r="G186" s="24" t="s">
        <v>70</v>
      </c>
      <c r="H186" s="33">
        <v>45701</v>
      </c>
      <c r="I186" s="43" t="s">
        <v>183</v>
      </c>
      <c r="J186" s="40">
        <f>IF(F186="是",VLOOKUP(G186,[13]Sheet2!A$1:C$65536,3,FALSE),VLOOKUP(G186,[13]Sheet2!A$1:B$65536,2,FALSE))</f>
        <v>800</v>
      </c>
      <c r="K186" s="30" t="s">
        <v>22</v>
      </c>
      <c r="L186" s="21"/>
    </row>
    <row r="187" s="6" customFormat="1" ht="36" customHeight="1" spans="1:12">
      <c r="A187" s="21">
        <v>183</v>
      </c>
      <c r="B187" s="24" t="s">
        <v>180</v>
      </c>
      <c r="C187" s="24" t="s">
        <v>235</v>
      </c>
      <c r="D187" s="24" t="s">
        <v>262</v>
      </c>
      <c r="E187" s="21" t="s">
        <v>18</v>
      </c>
      <c r="F187" s="24" t="s">
        <v>19</v>
      </c>
      <c r="G187" s="24" t="s">
        <v>20</v>
      </c>
      <c r="H187" s="33">
        <v>45701</v>
      </c>
      <c r="I187" s="43" t="s">
        <v>183</v>
      </c>
      <c r="J187" s="40">
        <f>IF(F187="是",VLOOKUP(G187,[13]Sheet2!A$1:C$65536,3,FALSE),VLOOKUP(G187,[13]Sheet2!A$1:B$65536,2,FALSE))</f>
        <v>600</v>
      </c>
      <c r="K187" s="30" t="s">
        <v>22</v>
      </c>
      <c r="L187" s="21"/>
    </row>
    <row r="188" s="6" customFormat="1" ht="36" customHeight="1" spans="1:12">
      <c r="A188" s="21">
        <v>184</v>
      </c>
      <c r="B188" s="24" t="s">
        <v>180</v>
      </c>
      <c r="C188" s="24" t="s">
        <v>235</v>
      </c>
      <c r="D188" s="24" t="s">
        <v>263</v>
      </c>
      <c r="E188" s="21" t="s">
        <v>18</v>
      </c>
      <c r="F188" s="24" t="s">
        <v>19</v>
      </c>
      <c r="G188" s="24" t="s">
        <v>20</v>
      </c>
      <c r="H188" s="33">
        <v>45701</v>
      </c>
      <c r="I188" s="43" t="s">
        <v>183</v>
      </c>
      <c r="J188" s="40">
        <f>IF(F188="是",VLOOKUP(G188,[13]Sheet2!A$1:C$65536,3,FALSE),VLOOKUP(G188,[13]Sheet2!A$1:B$65536,2,FALSE))</f>
        <v>600</v>
      </c>
      <c r="K188" s="30" t="s">
        <v>22</v>
      </c>
      <c r="L188" s="21"/>
    </row>
    <row r="189" s="6" customFormat="1" ht="36" customHeight="1" spans="1:12">
      <c r="A189" s="21">
        <v>185</v>
      </c>
      <c r="B189" s="24" t="s">
        <v>180</v>
      </c>
      <c r="C189" s="24" t="s">
        <v>235</v>
      </c>
      <c r="D189" s="24" t="s">
        <v>264</v>
      </c>
      <c r="E189" s="21" t="s">
        <v>18</v>
      </c>
      <c r="F189" s="24" t="s">
        <v>19</v>
      </c>
      <c r="G189" s="24" t="s">
        <v>20</v>
      </c>
      <c r="H189" s="33">
        <v>45701</v>
      </c>
      <c r="I189" s="43" t="s">
        <v>183</v>
      </c>
      <c r="J189" s="40">
        <f>IF(F189="是",VLOOKUP(G189,[13]Sheet2!A$1:C$65536,3,FALSE),VLOOKUP(G189,[13]Sheet2!A$1:B$65536,2,FALSE))</f>
        <v>600</v>
      </c>
      <c r="K189" s="30" t="s">
        <v>22</v>
      </c>
      <c r="L189" s="21"/>
    </row>
    <row r="190" s="6" customFormat="1" ht="36" customHeight="1" spans="1:12">
      <c r="A190" s="21">
        <v>186</v>
      </c>
      <c r="B190" s="24" t="s">
        <v>180</v>
      </c>
      <c r="C190" s="24" t="s">
        <v>235</v>
      </c>
      <c r="D190" s="24" t="s">
        <v>265</v>
      </c>
      <c r="E190" s="21" t="s">
        <v>18</v>
      </c>
      <c r="F190" s="24" t="s">
        <v>19</v>
      </c>
      <c r="G190" s="24" t="s">
        <v>20</v>
      </c>
      <c r="H190" s="33">
        <v>45701</v>
      </c>
      <c r="I190" s="43" t="s">
        <v>183</v>
      </c>
      <c r="J190" s="40">
        <f>IF(F190="是",VLOOKUP(G190,[13]Sheet2!A$1:C$65536,3,FALSE),VLOOKUP(G190,[13]Sheet2!A$1:B$65536,2,FALSE))</f>
        <v>600</v>
      </c>
      <c r="K190" s="30" t="s">
        <v>22</v>
      </c>
      <c r="L190" s="21"/>
    </row>
    <row r="191" s="6" customFormat="1" ht="36" customHeight="1" spans="1:12">
      <c r="A191" s="21">
        <v>187</v>
      </c>
      <c r="B191" s="24" t="s">
        <v>180</v>
      </c>
      <c r="C191" s="24" t="s">
        <v>235</v>
      </c>
      <c r="D191" s="24" t="s">
        <v>266</v>
      </c>
      <c r="E191" s="21" t="s">
        <v>18</v>
      </c>
      <c r="F191" s="24" t="s">
        <v>19</v>
      </c>
      <c r="G191" s="24" t="s">
        <v>20</v>
      </c>
      <c r="H191" s="33">
        <v>45717</v>
      </c>
      <c r="I191" s="43" t="s">
        <v>203</v>
      </c>
      <c r="J191" s="40">
        <f>IF(F191="是",VLOOKUP(G191,[13]Sheet2!A$1:C$65536,3,FALSE),VLOOKUP(G191,[13]Sheet2!A$1:B$65536,2,FALSE))</f>
        <v>600</v>
      </c>
      <c r="K191" s="30" t="s">
        <v>22</v>
      </c>
      <c r="L191" s="21"/>
    </row>
    <row r="192" s="6" customFormat="1" ht="36" customHeight="1" spans="1:12">
      <c r="A192" s="21">
        <v>188</v>
      </c>
      <c r="B192" s="24" t="s">
        <v>180</v>
      </c>
      <c r="C192" s="24" t="s">
        <v>235</v>
      </c>
      <c r="D192" s="24" t="s">
        <v>267</v>
      </c>
      <c r="E192" s="21" t="s">
        <v>18</v>
      </c>
      <c r="F192" s="24" t="s">
        <v>19</v>
      </c>
      <c r="G192" s="24" t="s">
        <v>20</v>
      </c>
      <c r="H192" s="33">
        <v>45717</v>
      </c>
      <c r="I192" s="43" t="s">
        <v>203</v>
      </c>
      <c r="J192" s="40">
        <f>IF(F192="是",VLOOKUP(G192,[13]Sheet2!A$1:C$65536,3,FALSE),VLOOKUP(G192,[13]Sheet2!A$1:B$65536,2,FALSE))</f>
        <v>600</v>
      </c>
      <c r="K192" s="30" t="s">
        <v>22</v>
      </c>
      <c r="L192" s="21"/>
    </row>
    <row r="193" s="6" customFormat="1" ht="36" customHeight="1" spans="1:12">
      <c r="A193" s="21">
        <v>189</v>
      </c>
      <c r="B193" s="24" t="s">
        <v>180</v>
      </c>
      <c r="C193" s="24" t="s">
        <v>235</v>
      </c>
      <c r="D193" s="24" t="s">
        <v>268</v>
      </c>
      <c r="E193" s="21" t="s">
        <v>18</v>
      </c>
      <c r="F193" s="24" t="s">
        <v>19</v>
      </c>
      <c r="G193" s="24" t="s">
        <v>20</v>
      </c>
      <c r="H193" s="33">
        <v>45717</v>
      </c>
      <c r="I193" s="43" t="s">
        <v>203</v>
      </c>
      <c r="J193" s="40">
        <f>IF(F193="是",VLOOKUP(G193,[13]Sheet2!A$1:C$65536,3,FALSE),VLOOKUP(G193,[13]Sheet2!A$1:B$65536,2,FALSE))</f>
        <v>600</v>
      </c>
      <c r="K193" s="30" t="s">
        <v>22</v>
      </c>
      <c r="L193" s="21"/>
    </row>
    <row r="194" s="6" customFormat="1" ht="36" customHeight="1" spans="1:12">
      <c r="A194" s="21">
        <v>190</v>
      </c>
      <c r="B194" s="24" t="s">
        <v>180</v>
      </c>
      <c r="C194" s="24" t="s">
        <v>235</v>
      </c>
      <c r="D194" s="24" t="s">
        <v>269</v>
      </c>
      <c r="E194" s="21" t="s">
        <v>18</v>
      </c>
      <c r="F194" s="24" t="s">
        <v>19</v>
      </c>
      <c r="G194" s="24" t="s">
        <v>20</v>
      </c>
      <c r="H194" s="33">
        <v>45748</v>
      </c>
      <c r="I194" s="43" t="s">
        <v>199</v>
      </c>
      <c r="J194" s="40">
        <f>IF(F194="是",VLOOKUP(G194,[13]Sheet2!A$1:C$65536,3,FALSE),VLOOKUP(G194,[13]Sheet2!A$1:B$65536,2,FALSE))</f>
        <v>600</v>
      </c>
      <c r="K194" s="30" t="s">
        <v>22</v>
      </c>
      <c r="L194" s="21"/>
    </row>
    <row r="195" s="6" customFormat="1" ht="36" customHeight="1" spans="1:12">
      <c r="A195" s="21">
        <v>191</v>
      </c>
      <c r="B195" s="24" t="s">
        <v>180</v>
      </c>
      <c r="C195" s="24" t="s">
        <v>235</v>
      </c>
      <c r="D195" s="24" t="s">
        <v>270</v>
      </c>
      <c r="E195" s="21" t="s">
        <v>18</v>
      </c>
      <c r="F195" s="24" t="s">
        <v>19</v>
      </c>
      <c r="G195" s="24" t="s">
        <v>20</v>
      </c>
      <c r="H195" s="33">
        <v>45748</v>
      </c>
      <c r="I195" s="43" t="s">
        <v>199</v>
      </c>
      <c r="J195" s="40">
        <f>IF(F195="是",VLOOKUP(G195,[13]Sheet2!A$1:C$65536,3,FALSE),VLOOKUP(G195,[13]Sheet2!A$1:B$65536,2,FALSE))</f>
        <v>600</v>
      </c>
      <c r="K195" s="30" t="s">
        <v>22</v>
      </c>
      <c r="L195" s="21"/>
    </row>
    <row r="196" s="6" customFormat="1" ht="36" customHeight="1" spans="1:12">
      <c r="A196" s="21">
        <v>192</v>
      </c>
      <c r="B196" s="24" t="s">
        <v>180</v>
      </c>
      <c r="C196" s="24" t="s">
        <v>235</v>
      </c>
      <c r="D196" s="24" t="s">
        <v>271</v>
      </c>
      <c r="E196" s="21" t="s">
        <v>18</v>
      </c>
      <c r="F196" s="24" t="s">
        <v>19</v>
      </c>
      <c r="G196" s="24" t="s">
        <v>20</v>
      </c>
      <c r="H196" s="33">
        <v>45748</v>
      </c>
      <c r="I196" s="43" t="s">
        <v>199</v>
      </c>
      <c r="J196" s="40">
        <f>IF(F196="是",VLOOKUP(G196,[13]Sheet2!A$1:C$65536,3,FALSE),VLOOKUP(G196,[13]Sheet2!A$1:B$65536,2,FALSE))</f>
        <v>600</v>
      </c>
      <c r="K196" s="30" t="s">
        <v>22</v>
      </c>
      <c r="L196" s="21"/>
    </row>
    <row r="197" s="6" customFormat="1" ht="36" customHeight="1" spans="1:12">
      <c r="A197" s="21">
        <v>193</v>
      </c>
      <c r="B197" s="24" t="s">
        <v>180</v>
      </c>
      <c r="C197" s="24" t="s">
        <v>235</v>
      </c>
      <c r="D197" s="24" t="s">
        <v>272</v>
      </c>
      <c r="E197" s="21" t="s">
        <v>18</v>
      </c>
      <c r="F197" s="24" t="s">
        <v>19</v>
      </c>
      <c r="G197" s="24" t="s">
        <v>20</v>
      </c>
      <c r="H197" s="33">
        <v>45782</v>
      </c>
      <c r="I197" s="43" t="s">
        <v>206</v>
      </c>
      <c r="J197" s="40">
        <f>IF(F197="是",VLOOKUP(G197,[13]Sheet2!A$1:C$65536,3,FALSE),VLOOKUP(G197,[13]Sheet2!A$1:B$65536,2,FALSE))</f>
        <v>600</v>
      </c>
      <c r="K197" s="30" t="s">
        <v>22</v>
      </c>
      <c r="L197" s="21"/>
    </row>
    <row r="198" s="6" customFormat="1" ht="36" customHeight="1" spans="1:12">
      <c r="A198" s="21">
        <v>194</v>
      </c>
      <c r="B198" s="24" t="s">
        <v>180</v>
      </c>
      <c r="C198" s="24" t="s">
        <v>235</v>
      </c>
      <c r="D198" s="24" t="s">
        <v>273</v>
      </c>
      <c r="E198" s="21" t="s">
        <v>18</v>
      </c>
      <c r="F198" s="24" t="s">
        <v>19</v>
      </c>
      <c r="G198" s="24" t="s">
        <v>274</v>
      </c>
      <c r="H198" s="33">
        <v>45782</v>
      </c>
      <c r="I198" s="43" t="s">
        <v>206</v>
      </c>
      <c r="J198" s="40">
        <f>IF(F198="是",VLOOKUP(G198,[13]Sheet2!A$1:C$65536,3,FALSE),VLOOKUP(G198,[13]Sheet2!A$1:B$65536,2,FALSE))</f>
        <v>600</v>
      </c>
      <c r="K198" s="30" t="s">
        <v>22</v>
      </c>
      <c r="L198" s="21"/>
    </row>
    <row r="199" s="6" customFormat="1" ht="36" customHeight="1" spans="1:12">
      <c r="A199" s="21">
        <v>195</v>
      </c>
      <c r="B199" s="24" t="s">
        <v>180</v>
      </c>
      <c r="C199" s="24" t="s">
        <v>275</v>
      </c>
      <c r="D199" s="24" t="s">
        <v>276</v>
      </c>
      <c r="E199" s="21" t="s">
        <v>18</v>
      </c>
      <c r="F199" s="24" t="s">
        <v>19</v>
      </c>
      <c r="G199" s="24" t="s">
        <v>277</v>
      </c>
      <c r="H199" s="33">
        <v>45658</v>
      </c>
      <c r="I199" s="27" t="s">
        <v>186</v>
      </c>
      <c r="J199" s="40">
        <v>800</v>
      </c>
      <c r="K199" s="30" t="s">
        <v>22</v>
      </c>
      <c r="L199" s="21"/>
    </row>
    <row r="200" s="6" customFormat="1" ht="36" customHeight="1" spans="1:12">
      <c r="A200" s="21">
        <v>196</v>
      </c>
      <c r="B200" s="24" t="s">
        <v>180</v>
      </c>
      <c r="C200" s="24" t="s">
        <v>275</v>
      </c>
      <c r="D200" s="24" t="s">
        <v>278</v>
      </c>
      <c r="E200" s="21" t="s">
        <v>18</v>
      </c>
      <c r="F200" s="24" t="s">
        <v>19</v>
      </c>
      <c r="G200" s="24" t="s">
        <v>279</v>
      </c>
      <c r="H200" s="33">
        <v>45689</v>
      </c>
      <c r="I200" s="27" t="s">
        <v>183</v>
      </c>
      <c r="J200" s="40">
        <v>800</v>
      </c>
      <c r="K200" s="30" t="s">
        <v>22</v>
      </c>
      <c r="L200" s="21"/>
    </row>
    <row r="201" s="6" customFormat="1" ht="36" customHeight="1" spans="1:12">
      <c r="A201" s="21">
        <v>197</v>
      </c>
      <c r="B201" s="24" t="s">
        <v>180</v>
      </c>
      <c r="C201" s="24" t="s">
        <v>280</v>
      </c>
      <c r="D201" s="24" t="s">
        <v>281</v>
      </c>
      <c r="E201" s="21" t="s">
        <v>18</v>
      </c>
      <c r="F201" s="24" t="s">
        <v>19</v>
      </c>
      <c r="G201" s="24" t="s">
        <v>20</v>
      </c>
      <c r="H201" s="33">
        <v>45717</v>
      </c>
      <c r="I201" s="27" t="s">
        <v>203</v>
      </c>
      <c r="J201" s="40">
        <v>600</v>
      </c>
      <c r="K201" s="30" t="s">
        <v>22</v>
      </c>
      <c r="L201" s="21"/>
    </row>
    <row r="202" s="6" customFormat="1" ht="36" customHeight="1" spans="1:12">
      <c r="A202" s="21">
        <v>198</v>
      </c>
      <c r="B202" s="24" t="s">
        <v>180</v>
      </c>
      <c r="C202" s="24" t="s">
        <v>280</v>
      </c>
      <c r="D202" s="24" t="s">
        <v>282</v>
      </c>
      <c r="E202" s="21" t="s">
        <v>18</v>
      </c>
      <c r="F202" s="24" t="s">
        <v>19</v>
      </c>
      <c r="G202" s="24" t="s">
        <v>20</v>
      </c>
      <c r="H202" s="33">
        <v>45717</v>
      </c>
      <c r="I202" s="40" t="s">
        <v>203</v>
      </c>
      <c r="J202" s="40">
        <f>IF(F202="是",VLOOKUP(G202,[14]Sheet2!A:C,3,FALSE),VLOOKUP(G202,[14]Sheet2!A:B,2,FALSE))</f>
        <v>600</v>
      </c>
      <c r="K202" s="30" t="s">
        <v>22</v>
      </c>
      <c r="L202" s="21"/>
    </row>
    <row r="203" s="6" customFormat="1" ht="36" customHeight="1" spans="1:12">
      <c r="A203" s="21">
        <v>199</v>
      </c>
      <c r="B203" s="24" t="s">
        <v>180</v>
      </c>
      <c r="C203" s="24" t="s">
        <v>280</v>
      </c>
      <c r="D203" s="24" t="s">
        <v>283</v>
      </c>
      <c r="E203" s="21" t="s">
        <v>18</v>
      </c>
      <c r="F203" s="24" t="s">
        <v>19</v>
      </c>
      <c r="G203" s="24" t="s">
        <v>20</v>
      </c>
      <c r="H203" s="33">
        <v>45717</v>
      </c>
      <c r="I203" s="40" t="s">
        <v>203</v>
      </c>
      <c r="J203" s="40">
        <f>IF(F203="是",VLOOKUP(G203,[14]Sheet2!A:C,3,FALSE),VLOOKUP(G203,[14]Sheet2!A:B,2,FALSE))</f>
        <v>600</v>
      </c>
      <c r="K203" s="30" t="s">
        <v>22</v>
      </c>
      <c r="L203" s="21"/>
    </row>
    <row r="204" s="6" customFormat="1" ht="36" customHeight="1" spans="1:12">
      <c r="A204" s="21">
        <v>200</v>
      </c>
      <c r="B204" s="24" t="s">
        <v>180</v>
      </c>
      <c r="C204" s="24" t="s">
        <v>280</v>
      </c>
      <c r="D204" s="24" t="s">
        <v>284</v>
      </c>
      <c r="E204" s="21" t="s">
        <v>18</v>
      </c>
      <c r="F204" s="24" t="s">
        <v>19</v>
      </c>
      <c r="G204" s="24" t="s">
        <v>20</v>
      </c>
      <c r="H204" s="33">
        <v>45713</v>
      </c>
      <c r="I204" s="27" t="s">
        <v>183</v>
      </c>
      <c r="J204" s="40">
        <v>600</v>
      </c>
      <c r="K204" s="30" t="s">
        <v>22</v>
      </c>
      <c r="L204" s="21"/>
    </row>
    <row r="205" s="6" customFormat="1" ht="36" customHeight="1" spans="1:12">
      <c r="A205" s="21">
        <v>201</v>
      </c>
      <c r="B205" s="24" t="s">
        <v>180</v>
      </c>
      <c r="C205" s="24" t="s">
        <v>280</v>
      </c>
      <c r="D205" s="24" t="s">
        <v>285</v>
      </c>
      <c r="E205" s="21" t="s">
        <v>18</v>
      </c>
      <c r="F205" s="24" t="s">
        <v>19</v>
      </c>
      <c r="G205" s="24" t="s">
        <v>20</v>
      </c>
      <c r="H205" s="33">
        <v>45735</v>
      </c>
      <c r="I205" s="40" t="s">
        <v>203</v>
      </c>
      <c r="J205" s="40">
        <f>IF(F205="是",VLOOKUP(G205,[15]Sheet2!A:C,3,FALSE),VLOOKUP(G205,[15]Sheet2!A:B,2,FALSE))</f>
        <v>600</v>
      </c>
      <c r="K205" s="30" t="s">
        <v>22</v>
      </c>
      <c r="L205" s="21"/>
    </row>
    <row r="206" s="6" customFormat="1" ht="36" customHeight="1" spans="1:12">
      <c r="A206" s="21">
        <v>202</v>
      </c>
      <c r="B206" s="24" t="s">
        <v>180</v>
      </c>
      <c r="C206" s="24" t="s">
        <v>280</v>
      </c>
      <c r="D206" s="24" t="s">
        <v>286</v>
      </c>
      <c r="E206" s="21" t="s">
        <v>18</v>
      </c>
      <c r="F206" s="24" t="s">
        <v>19</v>
      </c>
      <c r="G206" s="24" t="s">
        <v>20</v>
      </c>
      <c r="H206" s="33">
        <v>45658</v>
      </c>
      <c r="I206" s="40" t="s">
        <v>186</v>
      </c>
      <c r="J206" s="40">
        <f>IF(F206="是",VLOOKUP(G206,[15]Sheet2!A:C,3,FALSE),VLOOKUP(G206,[15]Sheet2!A:B,2,FALSE))</f>
        <v>600</v>
      </c>
      <c r="K206" s="30" t="s">
        <v>22</v>
      </c>
      <c r="L206" s="21"/>
    </row>
    <row r="207" s="6" customFormat="1" ht="36" customHeight="1" spans="1:12">
      <c r="A207" s="21">
        <v>203</v>
      </c>
      <c r="B207" s="24" t="s">
        <v>180</v>
      </c>
      <c r="C207" s="24" t="s">
        <v>280</v>
      </c>
      <c r="D207" s="24" t="s">
        <v>287</v>
      </c>
      <c r="E207" s="21" t="s">
        <v>18</v>
      </c>
      <c r="F207" s="24" t="s">
        <v>19</v>
      </c>
      <c r="G207" s="24" t="s">
        <v>20</v>
      </c>
      <c r="H207" s="33">
        <v>45797</v>
      </c>
      <c r="I207" s="40" t="s">
        <v>206</v>
      </c>
      <c r="J207" s="40">
        <f>IF(F207="是",VLOOKUP(G207,[15]Sheet2!A:C,3,FALSE),VLOOKUP(G207,[15]Sheet2!A:B,2,FALSE))</f>
        <v>600</v>
      </c>
      <c r="K207" s="30" t="s">
        <v>22</v>
      </c>
      <c r="L207" s="21"/>
    </row>
    <row r="208" s="6" customFormat="1" ht="36" customHeight="1" spans="1:12">
      <c r="A208" s="21">
        <v>204</v>
      </c>
      <c r="B208" s="24" t="s">
        <v>180</v>
      </c>
      <c r="C208" s="24" t="s">
        <v>280</v>
      </c>
      <c r="D208" s="24" t="s">
        <v>288</v>
      </c>
      <c r="E208" s="21" t="s">
        <v>18</v>
      </c>
      <c r="F208" s="24" t="s">
        <v>19</v>
      </c>
      <c r="G208" s="24" t="s">
        <v>20</v>
      </c>
      <c r="H208" s="33">
        <v>45717</v>
      </c>
      <c r="I208" s="40" t="s">
        <v>203</v>
      </c>
      <c r="J208" s="40">
        <f>IF(F208="是",VLOOKUP(G208,[15]Sheet2!A:C,3,FALSE),VLOOKUP(G208,[15]Sheet2!A:B,2,FALSE))</f>
        <v>600</v>
      </c>
      <c r="K208" s="30" t="s">
        <v>22</v>
      </c>
      <c r="L208" s="21"/>
    </row>
    <row r="209" s="6" customFormat="1" ht="36" customHeight="1" spans="1:12">
      <c r="A209" s="21">
        <v>205</v>
      </c>
      <c r="B209" s="24" t="s">
        <v>180</v>
      </c>
      <c r="C209" s="24" t="s">
        <v>280</v>
      </c>
      <c r="D209" s="24" t="s">
        <v>289</v>
      </c>
      <c r="E209" s="21" t="s">
        <v>18</v>
      </c>
      <c r="F209" s="24" t="s">
        <v>19</v>
      </c>
      <c r="G209" s="24" t="s">
        <v>20</v>
      </c>
      <c r="H209" s="33">
        <v>45717</v>
      </c>
      <c r="I209" s="40" t="s">
        <v>203</v>
      </c>
      <c r="J209" s="40">
        <f>IF(F209="是",VLOOKUP(G209,[15]Sheet2!A:C,3,FALSE),VLOOKUP(G209,[15]Sheet2!A:B,2,FALSE))</f>
        <v>600</v>
      </c>
      <c r="K209" s="30" t="s">
        <v>22</v>
      </c>
      <c r="L209" s="21"/>
    </row>
    <row r="210" s="6" customFormat="1" ht="36" customHeight="1" spans="1:12">
      <c r="A210" s="21">
        <v>206</v>
      </c>
      <c r="B210" s="24" t="s">
        <v>180</v>
      </c>
      <c r="C210" s="24" t="s">
        <v>280</v>
      </c>
      <c r="D210" s="24" t="s">
        <v>290</v>
      </c>
      <c r="E210" s="21" t="s">
        <v>18</v>
      </c>
      <c r="F210" s="24" t="s">
        <v>19</v>
      </c>
      <c r="G210" s="24" t="s">
        <v>20</v>
      </c>
      <c r="H210" s="33">
        <v>45717</v>
      </c>
      <c r="I210" s="40" t="s">
        <v>203</v>
      </c>
      <c r="J210" s="40">
        <f>IF(F210="是",VLOOKUP(G210,[15]Sheet2!A:C,3,FALSE),VLOOKUP(G210,[15]Sheet2!A:B,2,FALSE))</f>
        <v>600</v>
      </c>
      <c r="K210" s="30" t="s">
        <v>22</v>
      </c>
      <c r="L210" s="21"/>
    </row>
    <row r="211" s="6" customFormat="1" ht="36" customHeight="1" spans="1:12">
      <c r="A211" s="21">
        <v>207</v>
      </c>
      <c r="B211" s="24" t="s">
        <v>180</v>
      </c>
      <c r="C211" s="24" t="s">
        <v>280</v>
      </c>
      <c r="D211" s="24" t="s">
        <v>291</v>
      </c>
      <c r="E211" s="21" t="s">
        <v>18</v>
      </c>
      <c r="F211" s="24" t="s">
        <v>19</v>
      </c>
      <c r="G211" s="24" t="s">
        <v>20</v>
      </c>
      <c r="H211" s="33">
        <v>45717</v>
      </c>
      <c r="I211" s="27" t="s">
        <v>203</v>
      </c>
      <c r="J211" s="40">
        <v>600</v>
      </c>
      <c r="K211" s="30" t="s">
        <v>22</v>
      </c>
      <c r="L211" s="21"/>
    </row>
    <row r="212" s="6" customFormat="1" ht="36" customHeight="1" spans="1:12">
      <c r="A212" s="21">
        <v>208</v>
      </c>
      <c r="B212" s="24" t="s">
        <v>180</v>
      </c>
      <c r="C212" s="24" t="s">
        <v>292</v>
      </c>
      <c r="D212" s="24" t="s">
        <v>293</v>
      </c>
      <c r="E212" s="21" t="s">
        <v>18</v>
      </c>
      <c r="F212" s="24" t="s">
        <v>19</v>
      </c>
      <c r="G212" s="24" t="s">
        <v>36</v>
      </c>
      <c r="H212" s="33">
        <v>45767</v>
      </c>
      <c r="I212" s="24" t="s">
        <v>199</v>
      </c>
      <c r="J212" s="24">
        <v>800</v>
      </c>
      <c r="K212" s="30" t="s">
        <v>22</v>
      </c>
      <c r="L212" s="21"/>
    </row>
    <row r="213" s="6" customFormat="1" ht="36" customHeight="1" spans="1:12">
      <c r="A213" s="21">
        <v>209</v>
      </c>
      <c r="B213" s="24" t="s">
        <v>180</v>
      </c>
      <c r="C213" s="24" t="s">
        <v>292</v>
      </c>
      <c r="D213" s="24" t="s">
        <v>294</v>
      </c>
      <c r="E213" s="21" t="s">
        <v>18</v>
      </c>
      <c r="F213" s="24" t="s">
        <v>19</v>
      </c>
      <c r="G213" s="24" t="s">
        <v>20</v>
      </c>
      <c r="H213" s="33">
        <v>45703</v>
      </c>
      <c r="I213" s="24" t="s">
        <v>183</v>
      </c>
      <c r="J213" s="24">
        <v>600</v>
      </c>
      <c r="K213" s="30" t="s">
        <v>22</v>
      </c>
      <c r="L213" s="21"/>
    </row>
    <row r="214" s="6" customFormat="1" ht="36" customHeight="1" spans="1:12">
      <c r="A214" s="21">
        <v>210</v>
      </c>
      <c r="B214" s="24" t="s">
        <v>180</v>
      </c>
      <c r="C214" s="24" t="s">
        <v>292</v>
      </c>
      <c r="D214" s="24" t="s">
        <v>295</v>
      </c>
      <c r="E214" s="21" t="s">
        <v>18</v>
      </c>
      <c r="F214" s="24" t="s">
        <v>19</v>
      </c>
      <c r="G214" s="24" t="s">
        <v>20</v>
      </c>
      <c r="H214" s="33">
        <v>45820</v>
      </c>
      <c r="I214" s="24" t="s">
        <v>29</v>
      </c>
      <c r="J214" s="24">
        <v>600</v>
      </c>
      <c r="K214" s="30" t="s">
        <v>22</v>
      </c>
      <c r="L214" s="21"/>
    </row>
    <row r="215" s="6" customFormat="1" ht="36" customHeight="1" spans="1:12">
      <c r="A215" s="21">
        <v>211</v>
      </c>
      <c r="B215" s="24" t="s">
        <v>180</v>
      </c>
      <c r="C215" s="24" t="s">
        <v>296</v>
      </c>
      <c r="D215" s="24" t="s">
        <v>297</v>
      </c>
      <c r="E215" s="21" t="s">
        <v>18</v>
      </c>
      <c r="F215" s="24" t="s">
        <v>19</v>
      </c>
      <c r="G215" s="24" t="s">
        <v>20</v>
      </c>
      <c r="H215" s="33">
        <v>45736</v>
      </c>
      <c r="I215" s="40" t="s">
        <v>203</v>
      </c>
      <c r="J215" s="40">
        <f>IF(F215="是",VLOOKUP(G215,[16]Sheet2!A:C,3,FALSE),VLOOKUP(G215,[16]Sheet2!A:B,2,FALSE))</f>
        <v>600</v>
      </c>
      <c r="K215" s="30" t="s">
        <v>22</v>
      </c>
      <c r="L215" s="21"/>
    </row>
    <row r="216" s="6" customFormat="1" ht="36" customHeight="1" spans="1:12">
      <c r="A216" s="21">
        <v>212</v>
      </c>
      <c r="B216" s="24" t="s">
        <v>180</v>
      </c>
      <c r="C216" s="24" t="s">
        <v>296</v>
      </c>
      <c r="D216" s="24" t="s">
        <v>298</v>
      </c>
      <c r="E216" s="21" t="s">
        <v>18</v>
      </c>
      <c r="F216" s="24" t="s">
        <v>19</v>
      </c>
      <c r="G216" s="24" t="s">
        <v>20</v>
      </c>
      <c r="H216" s="33">
        <v>45728</v>
      </c>
      <c r="I216" s="40" t="s">
        <v>203</v>
      </c>
      <c r="J216" s="40">
        <f>IF(F216="是",VLOOKUP(G216,[16]Sheet2!A:C,3,FALSE),VLOOKUP(G216,[16]Sheet2!A:B,2,FALSE))</f>
        <v>600</v>
      </c>
      <c r="K216" s="30" t="s">
        <v>22</v>
      </c>
      <c r="L216" s="21"/>
    </row>
    <row r="217" s="6" customFormat="1" ht="36" customHeight="1" spans="1:12">
      <c r="A217" s="21">
        <v>213</v>
      </c>
      <c r="B217" s="24" t="s">
        <v>180</v>
      </c>
      <c r="C217" s="24" t="s">
        <v>296</v>
      </c>
      <c r="D217" s="24" t="s">
        <v>299</v>
      </c>
      <c r="E217" s="21" t="s">
        <v>18</v>
      </c>
      <c r="F217" s="24" t="s">
        <v>19</v>
      </c>
      <c r="G217" s="24" t="s">
        <v>70</v>
      </c>
      <c r="H217" s="33">
        <v>45695</v>
      </c>
      <c r="I217" s="40" t="s">
        <v>183</v>
      </c>
      <c r="J217" s="24">
        <v>800</v>
      </c>
      <c r="K217" s="30" t="s">
        <v>22</v>
      </c>
      <c r="L217" s="21"/>
    </row>
    <row r="218" s="6" customFormat="1" ht="36" customHeight="1" spans="1:12">
      <c r="A218" s="21">
        <v>214</v>
      </c>
      <c r="B218" s="21" t="s">
        <v>300</v>
      </c>
      <c r="C218" s="21" t="s">
        <v>301</v>
      </c>
      <c r="D218" s="21" t="s">
        <v>302</v>
      </c>
      <c r="E218" s="21" t="s">
        <v>18</v>
      </c>
      <c r="F218" s="21" t="s">
        <v>19</v>
      </c>
      <c r="G218" s="21" t="s">
        <v>20</v>
      </c>
      <c r="H218" s="22">
        <v>45702</v>
      </c>
      <c r="I218" s="25" t="s">
        <v>183</v>
      </c>
      <c r="J218" s="29">
        <f>IF(F218="是",VLOOKUP(G218,[18]Sheet2!A:C,3,FALSE),VLOOKUP(G218,[18]Sheet2!A:B,2,FALSE))</f>
        <v>600</v>
      </c>
      <c r="K218" s="30" t="s">
        <v>22</v>
      </c>
      <c r="L218" s="21"/>
    </row>
    <row r="219" s="6" customFormat="1" ht="36" customHeight="1" spans="1:12">
      <c r="A219" s="21">
        <v>215</v>
      </c>
      <c r="B219" s="21" t="s">
        <v>300</v>
      </c>
      <c r="C219" s="21" t="s">
        <v>301</v>
      </c>
      <c r="D219" s="21" t="s">
        <v>303</v>
      </c>
      <c r="E219" s="21" t="s">
        <v>18</v>
      </c>
      <c r="F219" s="21" t="s">
        <v>19</v>
      </c>
      <c r="G219" s="21" t="s">
        <v>20</v>
      </c>
      <c r="H219" s="22">
        <v>45702</v>
      </c>
      <c r="I219" s="25" t="s">
        <v>183</v>
      </c>
      <c r="J219" s="29">
        <f>IF(F219="是",VLOOKUP(G219,[18]Sheet2!A:C,3,FALSE),VLOOKUP(G219,[18]Sheet2!A:B,2,FALSE))</f>
        <v>600</v>
      </c>
      <c r="K219" s="30" t="s">
        <v>22</v>
      </c>
      <c r="L219" s="21"/>
    </row>
    <row r="220" s="6" customFormat="1" ht="36" customHeight="1" spans="1:12">
      <c r="A220" s="21">
        <v>216</v>
      </c>
      <c r="B220" s="21" t="s">
        <v>300</v>
      </c>
      <c r="C220" s="21" t="s">
        <v>301</v>
      </c>
      <c r="D220" s="21" t="s">
        <v>304</v>
      </c>
      <c r="E220" s="21" t="s">
        <v>18</v>
      </c>
      <c r="F220" s="21" t="s">
        <v>19</v>
      </c>
      <c r="G220" s="21" t="s">
        <v>20</v>
      </c>
      <c r="H220" s="22">
        <v>45690</v>
      </c>
      <c r="I220" s="25" t="s">
        <v>183</v>
      </c>
      <c r="J220" s="29">
        <f>IF(F220="是",VLOOKUP(G220,[18]Sheet2!A:C,3,FALSE),VLOOKUP(G220,[18]Sheet2!A:B,2,FALSE))</f>
        <v>600</v>
      </c>
      <c r="K220" s="30" t="s">
        <v>22</v>
      </c>
      <c r="L220" s="21"/>
    </row>
    <row r="221" s="6" customFormat="1" ht="36" customHeight="1" spans="1:12">
      <c r="A221" s="21">
        <v>217</v>
      </c>
      <c r="B221" s="21" t="s">
        <v>300</v>
      </c>
      <c r="C221" s="21" t="s">
        <v>301</v>
      </c>
      <c r="D221" s="23" t="s">
        <v>305</v>
      </c>
      <c r="E221" s="21" t="s">
        <v>18</v>
      </c>
      <c r="F221" s="21" t="s">
        <v>19</v>
      </c>
      <c r="G221" s="21" t="s">
        <v>20</v>
      </c>
      <c r="H221" s="22">
        <v>45690</v>
      </c>
      <c r="I221" s="25" t="s">
        <v>183</v>
      </c>
      <c r="J221" s="29">
        <f>IF(F221="是",VLOOKUP(G221,[18]Sheet2!A:C,3,FALSE),VLOOKUP(G221,[18]Sheet2!A:B,2,FALSE))</f>
        <v>600</v>
      </c>
      <c r="K221" s="30" t="s">
        <v>22</v>
      </c>
      <c r="L221" s="21"/>
    </row>
    <row r="222" s="6" customFormat="1" ht="36" customHeight="1" spans="1:12">
      <c r="A222" s="21">
        <v>218</v>
      </c>
      <c r="B222" s="21" t="s">
        <v>300</v>
      </c>
      <c r="C222" s="21" t="s">
        <v>301</v>
      </c>
      <c r="D222" s="23" t="s">
        <v>306</v>
      </c>
      <c r="E222" s="21" t="s">
        <v>18</v>
      </c>
      <c r="F222" s="21" t="s">
        <v>19</v>
      </c>
      <c r="G222" s="21" t="s">
        <v>20</v>
      </c>
      <c r="H222" s="22">
        <v>45823</v>
      </c>
      <c r="I222" s="25" t="s">
        <v>29</v>
      </c>
      <c r="J222" s="29">
        <f>IF(F222="是",VLOOKUP(G222,[18]Sheet2!A:C,3,FALSE),VLOOKUP(G222,[18]Sheet2!A:B,2,FALSE))</f>
        <v>600</v>
      </c>
      <c r="K222" s="30" t="s">
        <v>22</v>
      </c>
      <c r="L222" s="21"/>
    </row>
    <row r="223" s="6" customFormat="1" ht="36" customHeight="1" spans="1:12">
      <c r="A223" s="21">
        <v>219</v>
      </c>
      <c r="B223" s="21" t="s">
        <v>300</v>
      </c>
      <c r="C223" s="21" t="s">
        <v>301</v>
      </c>
      <c r="D223" s="23" t="s">
        <v>307</v>
      </c>
      <c r="E223" s="21" t="s">
        <v>18</v>
      </c>
      <c r="F223" s="21" t="s">
        <v>19</v>
      </c>
      <c r="G223" s="21" t="s">
        <v>20</v>
      </c>
      <c r="H223" s="22">
        <v>45659</v>
      </c>
      <c r="I223" s="25" t="s">
        <v>186</v>
      </c>
      <c r="J223" s="29">
        <f>IF(F223="是",VLOOKUP(G223,[18]Sheet2!A:C,3,FALSE),VLOOKUP(G223,[18]Sheet2!A:B,2,FALSE))</f>
        <v>600</v>
      </c>
      <c r="K223" s="30" t="s">
        <v>22</v>
      </c>
      <c r="L223" s="21"/>
    </row>
    <row r="224" s="6" customFormat="1" ht="36" customHeight="1" spans="1:12">
      <c r="A224" s="21">
        <v>220</v>
      </c>
      <c r="B224" s="21" t="s">
        <v>300</v>
      </c>
      <c r="C224" s="21" t="s">
        <v>301</v>
      </c>
      <c r="D224" s="21" t="s">
        <v>308</v>
      </c>
      <c r="E224" s="21" t="s">
        <v>18</v>
      </c>
      <c r="F224" s="21" t="s">
        <v>19</v>
      </c>
      <c r="G224" s="21" t="s">
        <v>20</v>
      </c>
      <c r="H224" s="22">
        <v>45794</v>
      </c>
      <c r="I224" s="25" t="s">
        <v>206</v>
      </c>
      <c r="J224" s="29">
        <f>IF(F224="是",VLOOKUP(G224,[18]Sheet2!A:C,3,FALSE),VLOOKUP(G224,[18]Sheet2!A:B,2,FALSE))</f>
        <v>600</v>
      </c>
      <c r="K224" s="30" t="s">
        <v>22</v>
      </c>
      <c r="L224" s="21"/>
    </row>
    <row r="225" s="6" customFormat="1" ht="36" customHeight="1" spans="1:12">
      <c r="A225" s="21">
        <v>221</v>
      </c>
      <c r="B225" s="21" t="s">
        <v>300</v>
      </c>
      <c r="C225" s="21" t="s">
        <v>309</v>
      </c>
      <c r="D225" s="21" t="s">
        <v>310</v>
      </c>
      <c r="E225" s="21" t="s">
        <v>18</v>
      </c>
      <c r="F225" s="21" t="s">
        <v>19</v>
      </c>
      <c r="G225" s="21" t="s">
        <v>20</v>
      </c>
      <c r="H225" s="22">
        <v>45703</v>
      </c>
      <c r="I225" s="25" t="s">
        <v>183</v>
      </c>
      <c r="J225" s="29">
        <f>IF(F225="是",VLOOKUP(G225,[18]Sheet2!A:C,3,FALSE),VLOOKUP(G225,[18]Sheet2!A:B,2,FALSE))</f>
        <v>600</v>
      </c>
      <c r="K225" s="30" t="s">
        <v>22</v>
      </c>
      <c r="L225" s="21"/>
    </row>
    <row r="226" s="6" customFormat="1" ht="36" customHeight="1" spans="1:12">
      <c r="A226" s="21">
        <v>222</v>
      </c>
      <c r="B226" s="21" t="s">
        <v>300</v>
      </c>
      <c r="C226" s="21" t="s">
        <v>311</v>
      </c>
      <c r="D226" s="21" t="s">
        <v>312</v>
      </c>
      <c r="E226" s="21" t="s">
        <v>18</v>
      </c>
      <c r="F226" s="21" t="s">
        <v>19</v>
      </c>
      <c r="G226" s="21" t="s">
        <v>20</v>
      </c>
      <c r="H226" s="22">
        <v>45748</v>
      </c>
      <c r="I226" s="25" t="s">
        <v>199</v>
      </c>
      <c r="J226" s="29">
        <f>IF(F226="是",VLOOKUP(G226,[18]Sheet2!A:C,3,FALSE),VLOOKUP(G226,[18]Sheet2!A:B,2,FALSE))</f>
        <v>600</v>
      </c>
      <c r="K226" s="30" t="s">
        <v>22</v>
      </c>
      <c r="L226" s="21"/>
    </row>
    <row r="227" s="6" customFormat="1" ht="36" customHeight="1" spans="1:12">
      <c r="A227" s="21">
        <v>223</v>
      </c>
      <c r="B227" s="24" t="s">
        <v>300</v>
      </c>
      <c r="C227" s="44" t="s">
        <v>313</v>
      </c>
      <c r="D227" s="24" t="s">
        <v>314</v>
      </c>
      <c r="E227" s="21" t="s">
        <v>18</v>
      </c>
      <c r="F227" s="24" t="s">
        <v>19</v>
      </c>
      <c r="G227" s="24" t="s">
        <v>20</v>
      </c>
      <c r="H227" s="33">
        <v>45700</v>
      </c>
      <c r="I227" s="27" t="s">
        <v>183</v>
      </c>
      <c r="J227" s="40">
        <f>IF(F227="是",VLOOKUP(G227,[18]Sheet2!A:C,3,FALSE),VLOOKUP(G227,[18]Sheet2!A:B,2,FALSE))</f>
        <v>600</v>
      </c>
      <c r="K227" s="30" t="s">
        <v>22</v>
      </c>
      <c r="L227" s="21"/>
    </row>
    <row r="228" s="6" customFormat="1" ht="36" customHeight="1" spans="1:12">
      <c r="A228" s="21">
        <v>224</v>
      </c>
      <c r="B228" s="24" t="s">
        <v>300</v>
      </c>
      <c r="C228" s="44" t="s">
        <v>313</v>
      </c>
      <c r="D228" s="24" t="s">
        <v>315</v>
      </c>
      <c r="E228" s="21" t="s">
        <v>18</v>
      </c>
      <c r="F228" s="24" t="s">
        <v>19</v>
      </c>
      <c r="G228" s="24" t="s">
        <v>20</v>
      </c>
      <c r="H228" s="33">
        <v>45695</v>
      </c>
      <c r="I228" s="27" t="s">
        <v>183</v>
      </c>
      <c r="J228" s="40">
        <f>IF(F228="是",VLOOKUP(G228,[18]Sheet2!A:C,3,FALSE),VLOOKUP(G228,[18]Sheet2!A:B,2,FALSE))</f>
        <v>600</v>
      </c>
      <c r="K228" s="30" t="s">
        <v>22</v>
      </c>
      <c r="L228" s="21"/>
    </row>
    <row r="229" s="6" customFormat="1" ht="36" customHeight="1" spans="1:12">
      <c r="A229" s="21">
        <v>225</v>
      </c>
      <c r="B229" s="24" t="s">
        <v>316</v>
      </c>
      <c r="C229" s="24" t="s">
        <v>317</v>
      </c>
      <c r="D229" s="24" t="s">
        <v>318</v>
      </c>
      <c r="E229" s="21" t="s">
        <v>18</v>
      </c>
      <c r="F229" s="24" t="s">
        <v>19</v>
      </c>
      <c r="G229" s="24" t="s">
        <v>20</v>
      </c>
      <c r="H229" s="33">
        <v>45658</v>
      </c>
      <c r="I229" s="40" t="s">
        <v>186</v>
      </c>
      <c r="J229" s="45">
        <v>600</v>
      </c>
      <c r="K229" s="30" t="s">
        <v>22</v>
      </c>
      <c r="L229" s="21"/>
    </row>
    <row r="230" s="6" customFormat="1" ht="36" customHeight="1" spans="1:12">
      <c r="A230" s="21">
        <v>226</v>
      </c>
      <c r="B230" s="24" t="s">
        <v>316</v>
      </c>
      <c r="C230" s="24" t="s">
        <v>317</v>
      </c>
      <c r="D230" s="24" t="s">
        <v>319</v>
      </c>
      <c r="E230" s="21" t="s">
        <v>18</v>
      </c>
      <c r="F230" s="24" t="s">
        <v>19</v>
      </c>
      <c r="G230" s="24" t="s">
        <v>20</v>
      </c>
      <c r="H230" s="33">
        <v>45659</v>
      </c>
      <c r="I230" s="40" t="s">
        <v>186</v>
      </c>
      <c r="J230" s="45">
        <v>600</v>
      </c>
      <c r="K230" s="30" t="s">
        <v>22</v>
      </c>
      <c r="L230" s="21"/>
    </row>
    <row r="231" s="6" customFormat="1" ht="36" customHeight="1" spans="1:12">
      <c r="A231" s="21">
        <v>227</v>
      </c>
      <c r="B231" s="24" t="s">
        <v>316</v>
      </c>
      <c r="C231" s="24" t="s">
        <v>317</v>
      </c>
      <c r="D231" s="24" t="s">
        <v>320</v>
      </c>
      <c r="E231" s="21" t="s">
        <v>18</v>
      </c>
      <c r="F231" s="24" t="s">
        <v>19</v>
      </c>
      <c r="G231" s="24" t="s">
        <v>20</v>
      </c>
      <c r="H231" s="33">
        <v>45717</v>
      </c>
      <c r="I231" s="24" t="s">
        <v>203</v>
      </c>
      <c r="J231" s="45">
        <v>600</v>
      </c>
      <c r="K231" s="30" t="s">
        <v>22</v>
      </c>
      <c r="L231" s="21"/>
    </row>
    <row r="232" s="6" customFormat="1" ht="36" customHeight="1" spans="1:12">
      <c r="A232" s="21">
        <v>228</v>
      </c>
      <c r="B232" s="24" t="s">
        <v>316</v>
      </c>
      <c r="C232" s="24" t="s">
        <v>317</v>
      </c>
      <c r="D232" s="24" t="s">
        <v>321</v>
      </c>
      <c r="E232" s="21" t="s">
        <v>18</v>
      </c>
      <c r="F232" s="24" t="s">
        <v>19</v>
      </c>
      <c r="G232" s="24" t="s">
        <v>20</v>
      </c>
      <c r="H232" s="33">
        <v>45689</v>
      </c>
      <c r="I232" s="24" t="s">
        <v>183</v>
      </c>
      <c r="J232" s="45">
        <v>600</v>
      </c>
      <c r="K232" s="30" t="s">
        <v>22</v>
      </c>
      <c r="L232" s="21"/>
    </row>
    <row r="233" s="6" customFormat="1" ht="36" customHeight="1" spans="1:12">
      <c r="A233" s="21">
        <v>229</v>
      </c>
      <c r="B233" s="24" t="s">
        <v>316</v>
      </c>
      <c r="C233" s="24" t="s">
        <v>317</v>
      </c>
      <c r="D233" s="24" t="s">
        <v>322</v>
      </c>
      <c r="E233" s="21" t="s">
        <v>18</v>
      </c>
      <c r="F233" s="24" t="s">
        <v>19</v>
      </c>
      <c r="G233" s="24" t="s">
        <v>20</v>
      </c>
      <c r="H233" s="33">
        <v>45689</v>
      </c>
      <c r="I233" s="24" t="s">
        <v>183</v>
      </c>
      <c r="J233" s="45">
        <v>600</v>
      </c>
      <c r="K233" s="30" t="s">
        <v>22</v>
      </c>
      <c r="L233" s="21"/>
    </row>
    <row r="234" s="6" customFormat="1" ht="36" customHeight="1" spans="1:12">
      <c r="A234" s="21">
        <v>230</v>
      </c>
      <c r="B234" s="24" t="s">
        <v>316</v>
      </c>
      <c r="C234" s="24" t="s">
        <v>317</v>
      </c>
      <c r="D234" s="24" t="s">
        <v>323</v>
      </c>
      <c r="E234" s="21" t="s">
        <v>18</v>
      </c>
      <c r="F234" s="24" t="s">
        <v>19</v>
      </c>
      <c r="G234" s="24" t="s">
        <v>20</v>
      </c>
      <c r="H234" s="33">
        <v>45810</v>
      </c>
      <c r="I234" s="24" t="s">
        <v>29</v>
      </c>
      <c r="J234" s="45">
        <v>600</v>
      </c>
      <c r="K234" s="30" t="s">
        <v>22</v>
      </c>
      <c r="L234" s="21"/>
    </row>
    <row r="235" s="6" customFormat="1" ht="36" customHeight="1" spans="1:12">
      <c r="A235" s="21">
        <v>231</v>
      </c>
      <c r="B235" s="24" t="s">
        <v>316</v>
      </c>
      <c r="C235" s="24" t="s">
        <v>317</v>
      </c>
      <c r="D235" s="24" t="s">
        <v>324</v>
      </c>
      <c r="E235" s="21" t="s">
        <v>18</v>
      </c>
      <c r="F235" s="24" t="s">
        <v>19</v>
      </c>
      <c r="G235" s="24" t="s">
        <v>20</v>
      </c>
      <c r="H235" s="33">
        <v>45748</v>
      </c>
      <c r="I235" s="46" t="s">
        <v>199</v>
      </c>
      <c r="J235" s="45">
        <v>600</v>
      </c>
      <c r="K235" s="30" t="s">
        <v>22</v>
      </c>
      <c r="L235" s="21"/>
    </row>
    <row r="236" s="6" customFormat="1" ht="36" customHeight="1" spans="1:12">
      <c r="A236" s="21">
        <v>232</v>
      </c>
      <c r="B236" s="24" t="s">
        <v>316</v>
      </c>
      <c r="C236" s="24" t="s">
        <v>317</v>
      </c>
      <c r="D236" s="24" t="s">
        <v>325</v>
      </c>
      <c r="E236" s="21" t="s">
        <v>18</v>
      </c>
      <c r="F236" s="24" t="s">
        <v>19</v>
      </c>
      <c r="G236" s="24" t="s">
        <v>326</v>
      </c>
      <c r="H236" s="33">
        <v>45689</v>
      </c>
      <c r="I236" s="46" t="s">
        <v>183</v>
      </c>
      <c r="J236" s="45">
        <v>800</v>
      </c>
      <c r="K236" s="30" t="s">
        <v>22</v>
      </c>
      <c r="L236" s="21"/>
    </row>
    <row r="237" s="6" customFormat="1" ht="36" customHeight="1" spans="1:12">
      <c r="A237" s="21">
        <v>233</v>
      </c>
      <c r="B237" s="24" t="s">
        <v>316</v>
      </c>
      <c r="C237" s="24" t="s">
        <v>317</v>
      </c>
      <c r="D237" s="24" t="s">
        <v>327</v>
      </c>
      <c r="E237" s="21" t="s">
        <v>18</v>
      </c>
      <c r="F237" s="24" t="s">
        <v>19</v>
      </c>
      <c r="G237" s="24" t="s">
        <v>36</v>
      </c>
      <c r="H237" s="33">
        <v>45809</v>
      </c>
      <c r="I237" s="46" t="s">
        <v>29</v>
      </c>
      <c r="J237" s="45">
        <v>800</v>
      </c>
      <c r="K237" s="30" t="s">
        <v>22</v>
      </c>
      <c r="L237" s="21"/>
    </row>
    <row r="238" s="6" customFormat="1" ht="36" customHeight="1" spans="1:12">
      <c r="A238" s="21">
        <v>234</v>
      </c>
      <c r="B238" s="24" t="s">
        <v>316</v>
      </c>
      <c r="C238" s="24" t="s">
        <v>317</v>
      </c>
      <c r="D238" s="24" t="s">
        <v>328</v>
      </c>
      <c r="E238" s="21" t="s">
        <v>18</v>
      </c>
      <c r="F238" s="24" t="s">
        <v>19</v>
      </c>
      <c r="G238" s="24" t="s">
        <v>20</v>
      </c>
      <c r="H238" s="33">
        <v>45839</v>
      </c>
      <c r="I238" s="46" t="s">
        <v>329</v>
      </c>
      <c r="J238" s="45">
        <v>600</v>
      </c>
      <c r="K238" s="30" t="s">
        <v>22</v>
      </c>
      <c r="L238" s="21"/>
    </row>
    <row r="239" s="6" customFormat="1" ht="36" customHeight="1" spans="1:12">
      <c r="A239" s="21">
        <v>235</v>
      </c>
      <c r="B239" s="24" t="s">
        <v>316</v>
      </c>
      <c r="C239" s="24" t="s">
        <v>317</v>
      </c>
      <c r="D239" s="24" t="s">
        <v>330</v>
      </c>
      <c r="E239" s="21" t="s">
        <v>18</v>
      </c>
      <c r="F239" s="24" t="s">
        <v>19</v>
      </c>
      <c r="G239" s="24" t="s">
        <v>36</v>
      </c>
      <c r="H239" s="33">
        <v>45658</v>
      </c>
      <c r="I239" s="46" t="s">
        <v>186</v>
      </c>
      <c r="J239" s="45">
        <v>800</v>
      </c>
      <c r="K239" s="30" t="s">
        <v>22</v>
      </c>
      <c r="L239" s="21"/>
    </row>
    <row r="240" s="6" customFormat="1" ht="36" customHeight="1" spans="1:12">
      <c r="A240" s="21">
        <v>236</v>
      </c>
      <c r="B240" s="24" t="s">
        <v>316</v>
      </c>
      <c r="C240" s="24" t="s">
        <v>317</v>
      </c>
      <c r="D240" s="24" t="s">
        <v>331</v>
      </c>
      <c r="E240" s="21" t="s">
        <v>18</v>
      </c>
      <c r="F240" s="24" t="s">
        <v>19</v>
      </c>
      <c r="G240" s="24" t="s">
        <v>20</v>
      </c>
      <c r="H240" s="33">
        <v>45689</v>
      </c>
      <c r="I240" s="46" t="s">
        <v>183</v>
      </c>
      <c r="J240" s="45">
        <v>600</v>
      </c>
      <c r="K240" s="30" t="s">
        <v>22</v>
      </c>
      <c r="L240" s="21"/>
    </row>
    <row r="241" s="6" customFormat="1" ht="36" customHeight="1" spans="1:12">
      <c r="A241" s="21">
        <v>237</v>
      </c>
      <c r="B241" s="44" t="s">
        <v>316</v>
      </c>
      <c r="C241" s="44" t="s">
        <v>317</v>
      </c>
      <c r="D241" s="24" t="s">
        <v>332</v>
      </c>
      <c r="E241" s="21" t="s">
        <v>18</v>
      </c>
      <c r="F241" s="24" t="s">
        <v>19</v>
      </c>
      <c r="G241" s="24" t="s">
        <v>20</v>
      </c>
      <c r="H241" s="33">
        <v>45690</v>
      </c>
      <c r="I241" s="46" t="s">
        <v>183</v>
      </c>
      <c r="J241" s="45">
        <v>600</v>
      </c>
      <c r="K241" s="30" t="s">
        <v>22</v>
      </c>
      <c r="L241" s="21"/>
    </row>
    <row r="242" s="6" customFormat="1" ht="36" customHeight="1" spans="1:12">
      <c r="A242" s="21">
        <v>238</v>
      </c>
      <c r="B242" s="44" t="s">
        <v>316</v>
      </c>
      <c r="C242" s="44" t="s">
        <v>317</v>
      </c>
      <c r="D242" s="24" t="s">
        <v>333</v>
      </c>
      <c r="E242" s="21" t="s">
        <v>18</v>
      </c>
      <c r="F242" s="24" t="s">
        <v>19</v>
      </c>
      <c r="G242" s="24" t="s">
        <v>20</v>
      </c>
      <c r="H242" s="33">
        <v>45809</v>
      </c>
      <c r="I242" s="46" t="s">
        <v>29</v>
      </c>
      <c r="J242" s="45">
        <v>600</v>
      </c>
      <c r="K242" s="30" t="s">
        <v>22</v>
      </c>
      <c r="L242" s="21"/>
    </row>
    <row r="243" s="6" customFormat="1" ht="36" customHeight="1" spans="1:12">
      <c r="A243" s="21">
        <v>239</v>
      </c>
      <c r="B243" s="44" t="s">
        <v>316</v>
      </c>
      <c r="C243" s="44" t="s">
        <v>317</v>
      </c>
      <c r="D243" s="24" t="s">
        <v>334</v>
      </c>
      <c r="E243" s="21" t="s">
        <v>18</v>
      </c>
      <c r="F243" s="24" t="s">
        <v>19</v>
      </c>
      <c r="G243" s="24" t="s">
        <v>20</v>
      </c>
      <c r="H243" s="33">
        <v>45659</v>
      </c>
      <c r="I243" s="46" t="s">
        <v>186</v>
      </c>
      <c r="J243" s="45">
        <v>600</v>
      </c>
      <c r="K243" s="30" t="s">
        <v>22</v>
      </c>
      <c r="L243" s="21"/>
    </row>
    <row r="244" s="6" customFormat="1" ht="36" customHeight="1" spans="1:12">
      <c r="A244" s="21">
        <v>240</v>
      </c>
      <c r="B244" s="44" t="s">
        <v>316</v>
      </c>
      <c r="C244" s="44" t="s">
        <v>317</v>
      </c>
      <c r="D244" s="24" t="s">
        <v>335</v>
      </c>
      <c r="E244" s="21" t="s">
        <v>18</v>
      </c>
      <c r="F244" s="24" t="s">
        <v>19</v>
      </c>
      <c r="G244" s="24" t="s">
        <v>20</v>
      </c>
      <c r="H244" s="33">
        <v>45809</v>
      </c>
      <c r="I244" s="46" t="s">
        <v>29</v>
      </c>
      <c r="J244" s="45">
        <v>600</v>
      </c>
      <c r="K244" s="30" t="s">
        <v>22</v>
      </c>
      <c r="L244" s="21"/>
    </row>
    <row r="245" s="6" customFormat="1" ht="36" customHeight="1" spans="1:12">
      <c r="A245" s="21">
        <v>241</v>
      </c>
      <c r="B245" s="44" t="s">
        <v>316</v>
      </c>
      <c r="C245" s="44" t="s">
        <v>336</v>
      </c>
      <c r="D245" s="24" t="s">
        <v>337</v>
      </c>
      <c r="E245" s="21" t="s">
        <v>18</v>
      </c>
      <c r="F245" s="24" t="s">
        <v>19</v>
      </c>
      <c r="G245" s="24" t="s">
        <v>338</v>
      </c>
      <c r="H245" s="33">
        <v>45658</v>
      </c>
      <c r="I245" s="24" t="s">
        <v>186</v>
      </c>
      <c r="J245" s="40">
        <v>800</v>
      </c>
      <c r="K245" s="30" t="s">
        <v>22</v>
      </c>
      <c r="L245" s="21"/>
    </row>
    <row r="246" s="6" customFormat="1" ht="36" customHeight="1" spans="1:12">
      <c r="A246" s="21">
        <v>242</v>
      </c>
      <c r="B246" s="44" t="s">
        <v>316</v>
      </c>
      <c r="C246" s="44" t="s">
        <v>339</v>
      </c>
      <c r="D246" s="24" t="s">
        <v>340</v>
      </c>
      <c r="E246" s="21" t="s">
        <v>18</v>
      </c>
      <c r="F246" s="24" t="s">
        <v>19</v>
      </c>
      <c r="G246" s="24" t="s">
        <v>20</v>
      </c>
      <c r="H246" s="33">
        <v>45689</v>
      </c>
      <c r="I246" s="46" t="s">
        <v>183</v>
      </c>
      <c r="J246" s="40">
        <v>600</v>
      </c>
      <c r="K246" s="30" t="s">
        <v>22</v>
      </c>
      <c r="L246" s="21"/>
    </row>
    <row r="247" s="6" customFormat="1" ht="36" customHeight="1" spans="1:12">
      <c r="A247" s="21">
        <v>243</v>
      </c>
      <c r="B247" s="44" t="s">
        <v>316</v>
      </c>
      <c r="C247" s="24" t="s">
        <v>339</v>
      </c>
      <c r="D247" s="24" t="s">
        <v>341</v>
      </c>
      <c r="E247" s="21" t="s">
        <v>18</v>
      </c>
      <c r="F247" s="24" t="s">
        <v>19</v>
      </c>
      <c r="G247" s="24" t="s">
        <v>36</v>
      </c>
      <c r="H247" s="33">
        <v>45717</v>
      </c>
      <c r="I247" s="46" t="s">
        <v>203</v>
      </c>
      <c r="J247" s="40">
        <v>800</v>
      </c>
      <c r="K247" s="30" t="s">
        <v>22</v>
      </c>
      <c r="L247" s="21"/>
    </row>
    <row r="248" s="6" customFormat="1" ht="36" customHeight="1" spans="1:12">
      <c r="A248" s="21">
        <v>244</v>
      </c>
      <c r="B248" s="44" t="s">
        <v>316</v>
      </c>
      <c r="C248" s="24" t="s">
        <v>339</v>
      </c>
      <c r="D248" s="24" t="s">
        <v>342</v>
      </c>
      <c r="E248" s="21" t="s">
        <v>18</v>
      </c>
      <c r="F248" s="24" t="s">
        <v>19</v>
      </c>
      <c r="G248" s="24" t="s">
        <v>20</v>
      </c>
      <c r="H248" s="33">
        <v>45717</v>
      </c>
      <c r="I248" s="46" t="s">
        <v>203</v>
      </c>
      <c r="J248" s="40">
        <v>600</v>
      </c>
      <c r="K248" s="30" t="s">
        <v>22</v>
      </c>
      <c r="L248" s="21"/>
    </row>
    <row r="249" s="6" customFormat="1" ht="36" customHeight="1" spans="1:12">
      <c r="A249" s="21">
        <v>245</v>
      </c>
      <c r="B249" s="44" t="s">
        <v>316</v>
      </c>
      <c r="C249" s="24" t="s">
        <v>339</v>
      </c>
      <c r="D249" s="24" t="s">
        <v>343</v>
      </c>
      <c r="E249" s="21" t="s">
        <v>18</v>
      </c>
      <c r="F249" s="24" t="s">
        <v>19</v>
      </c>
      <c r="G249" s="24" t="s">
        <v>20</v>
      </c>
      <c r="H249" s="33">
        <v>45717</v>
      </c>
      <c r="I249" s="46" t="s">
        <v>203</v>
      </c>
      <c r="J249" s="40">
        <v>600</v>
      </c>
      <c r="K249" s="30" t="s">
        <v>22</v>
      </c>
      <c r="L249" s="21"/>
    </row>
    <row r="250" s="6" customFormat="1" ht="36" customHeight="1" spans="1:12">
      <c r="A250" s="21">
        <v>246</v>
      </c>
      <c r="B250" s="44" t="s">
        <v>316</v>
      </c>
      <c r="C250" s="24" t="s">
        <v>339</v>
      </c>
      <c r="D250" s="24" t="s">
        <v>344</v>
      </c>
      <c r="E250" s="21" t="s">
        <v>18</v>
      </c>
      <c r="F250" s="24" t="s">
        <v>19</v>
      </c>
      <c r="G250" s="24" t="s">
        <v>20</v>
      </c>
      <c r="H250" s="33">
        <v>45717</v>
      </c>
      <c r="I250" s="46" t="s">
        <v>203</v>
      </c>
      <c r="J250" s="40">
        <v>600</v>
      </c>
      <c r="K250" s="30" t="s">
        <v>22</v>
      </c>
      <c r="L250" s="21"/>
    </row>
    <row r="251" s="6" customFormat="1" ht="36" customHeight="1" spans="1:12">
      <c r="A251" s="21">
        <v>247</v>
      </c>
      <c r="B251" s="44" t="s">
        <v>316</v>
      </c>
      <c r="C251" s="24" t="s">
        <v>339</v>
      </c>
      <c r="D251" s="24" t="s">
        <v>345</v>
      </c>
      <c r="E251" s="21" t="s">
        <v>18</v>
      </c>
      <c r="F251" s="24" t="s">
        <v>19</v>
      </c>
      <c r="G251" s="24" t="s">
        <v>20</v>
      </c>
      <c r="H251" s="33">
        <v>45839</v>
      </c>
      <c r="I251" s="46" t="s">
        <v>329</v>
      </c>
      <c r="J251" s="40">
        <v>600</v>
      </c>
      <c r="K251" s="30" t="s">
        <v>22</v>
      </c>
      <c r="L251" s="21"/>
    </row>
    <row r="252" s="6" customFormat="1" ht="36" customHeight="1" spans="1:12">
      <c r="A252" s="21">
        <v>248</v>
      </c>
      <c r="B252" s="44" t="s">
        <v>316</v>
      </c>
      <c r="C252" s="24" t="s">
        <v>317</v>
      </c>
      <c r="D252" s="24" t="s">
        <v>346</v>
      </c>
      <c r="E252" s="21" t="s">
        <v>18</v>
      </c>
      <c r="F252" s="24" t="s">
        <v>19</v>
      </c>
      <c r="G252" s="24" t="s">
        <v>20</v>
      </c>
      <c r="H252" s="33">
        <v>45809</v>
      </c>
      <c r="I252" s="24" t="s">
        <v>29</v>
      </c>
      <c r="J252" s="40">
        <v>600</v>
      </c>
      <c r="K252" s="30" t="s">
        <v>22</v>
      </c>
      <c r="L252" s="21"/>
    </row>
    <row r="253" s="6" customFormat="1" ht="36" customHeight="1" spans="1:12">
      <c r="A253" s="21">
        <v>249</v>
      </c>
      <c r="B253" s="27" t="s">
        <v>347</v>
      </c>
      <c r="C253" s="27" t="s">
        <v>348</v>
      </c>
      <c r="D253" s="27" t="s">
        <v>349</v>
      </c>
      <c r="E253" s="21" t="s">
        <v>18</v>
      </c>
      <c r="F253" s="27" t="s">
        <v>19</v>
      </c>
      <c r="G253" s="27" t="s">
        <v>20</v>
      </c>
      <c r="H253" s="42">
        <v>45693</v>
      </c>
      <c r="I253" s="47" t="s">
        <v>203</v>
      </c>
      <c r="J253" s="48">
        <v>600</v>
      </c>
      <c r="K253" s="30" t="s">
        <v>22</v>
      </c>
      <c r="L253" s="21"/>
    </row>
    <row r="254" s="6" customFormat="1" ht="36" customHeight="1" spans="1:12">
      <c r="A254" s="21">
        <v>250</v>
      </c>
      <c r="B254" s="27" t="s">
        <v>347</v>
      </c>
      <c r="C254" s="27" t="s">
        <v>348</v>
      </c>
      <c r="D254" s="27" t="s">
        <v>350</v>
      </c>
      <c r="E254" s="21" t="s">
        <v>18</v>
      </c>
      <c r="F254" s="27" t="s">
        <v>19</v>
      </c>
      <c r="G254" s="27" t="s">
        <v>20</v>
      </c>
      <c r="H254" s="42">
        <v>45693</v>
      </c>
      <c r="I254" s="47" t="s">
        <v>203</v>
      </c>
      <c r="J254" s="48">
        <v>600</v>
      </c>
      <c r="K254" s="30" t="s">
        <v>22</v>
      </c>
      <c r="L254" s="21"/>
    </row>
    <row r="255" s="6" customFormat="1" ht="36" customHeight="1" spans="1:12">
      <c r="A255" s="21">
        <v>251</v>
      </c>
      <c r="B255" s="27" t="s">
        <v>347</v>
      </c>
      <c r="C255" s="27" t="s">
        <v>348</v>
      </c>
      <c r="D255" s="27" t="s">
        <v>351</v>
      </c>
      <c r="E255" s="21" t="s">
        <v>18</v>
      </c>
      <c r="F255" s="27" t="s">
        <v>19</v>
      </c>
      <c r="G255" s="27" t="s">
        <v>50</v>
      </c>
      <c r="H255" s="42">
        <v>45754</v>
      </c>
      <c r="I255" s="47" t="s">
        <v>206</v>
      </c>
      <c r="J255" s="48">
        <v>800</v>
      </c>
      <c r="K255" s="30" t="s">
        <v>22</v>
      </c>
      <c r="L255" s="21"/>
    </row>
    <row r="256" s="6" customFormat="1" ht="36" customHeight="1" spans="1:12">
      <c r="A256" s="21">
        <v>252</v>
      </c>
      <c r="B256" s="27" t="s">
        <v>347</v>
      </c>
      <c r="C256" s="27" t="s">
        <v>348</v>
      </c>
      <c r="D256" s="27" t="s">
        <v>352</v>
      </c>
      <c r="E256" s="21" t="s">
        <v>18</v>
      </c>
      <c r="F256" s="27" t="s">
        <v>19</v>
      </c>
      <c r="G256" s="27" t="s">
        <v>20</v>
      </c>
      <c r="H256" s="42">
        <v>45792</v>
      </c>
      <c r="I256" s="47" t="s">
        <v>29</v>
      </c>
      <c r="J256" s="48">
        <v>600</v>
      </c>
      <c r="K256" s="30" t="s">
        <v>22</v>
      </c>
      <c r="L256" s="21"/>
    </row>
    <row r="257" s="6" customFormat="1" ht="36" customHeight="1" spans="1:12">
      <c r="A257" s="21">
        <v>253</v>
      </c>
      <c r="B257" s="27" t="s">
        <v>347</v>
      </c>
      <c r="C257" s="27" t="s">
        <v>348</v>
      </c>
      <c r="D257" s="27" t="s">
        <v>353</v>
      </c>
      <c r="E257" s="21" t="s">
        <v>18</v>
      </c>
      <c r="F257" s="27" t="s">
        <v>19</v>
      </c>
      <c r="G257" s="27" t="s">
        <v>20</v>
      </c>
      <c r="H257" s="42">
        <v>45748</v>
      </c>
      <c r="I257" s="47" t="s">
        <v>206</v>
      </c>
      <c r="J257" s="48">
        <v>600</v>
      </c>
      <c r="K257" s="30" t="s">
        <v>22</v>
      </c>
      <c r="L257" s="21"/>
    </row>
    <row r="258" s="6" customFormat="1" ht="36" customHeight="1" spans="1:12">
      <c r="A258" s="21">
        <v>254</v>
      </c>
      <c r="B258" s="27" t="s">
        <v>347</v>
      </c>
      <c r="C258" s="27" t="s">
        <v>348</v>
      </c>
      <c r="D258" s="27" t="s">
        <v>354</v>
      </c>
      <c r="E258" s="21" t="s">
        <v>18</v>
      </c>
      <c r="F258" s="27" t="s">
        <v>19</v>
      </c>
      <c r="G258" s="27" t="s">
        <v>50</v>
      </c>
      <c r="H258" s="42">
        <v>45717</v>
      </c>
      <c r="I258" s="47" t="s">
        <v>199</v>
      </c>
      <c r="J258" s="48">
        <v>800</v>
      </c>
      <c r="K258" s="30" t="s">
        <v>22</v>
      </c>
      <c r="L258" s="21"/>
    </row>
    <row r="259" s="6" customFormat="1" ht="36" customHeight="1" spans="1:12">
      <c r="A259" s="21">
        <v>255</v>
      </c>
      <c r="B259" s="27" t="s">
        <v>347</v>
      </c>
      <c r="C259" s="27" t="s">
        <v>348</v>
      </c>
      <c r="D259" s="27" t="s">
        <v>355</v>
      </c>
      <c r="E259" s="21" t="s">
        <v>18</v>
      </c>
      <c r="F259" s="27" t="s">
        <v>19</v>
      </c>
      <c r="G259" s="27" t="s">
        <v>50</v>
      </c>
      <c r="H259" s="42">
        <v>45717</v>
      </c>
      <c r="I259" s="47" t="s">
        <v>199</v>
      </c>
      <c r="J259" s="48">
        <v>800</v>
      </c>
      <c r="K259" s="30" t="s">
        <v>22</v>
      </c>
      <c r="L259" s="21"/>
    </row>
    <row r="260" s="6" customFormat="1" ht="36" customHeight="1" spans="1:12">
      <c r="A260" s="21">
        <v>256</v>
      </c>
      <c r="B260" s="27" t="s">
        <v>347</v>
      </c>
      <c r="C260" s="27" t="s">
        <v>348</v>
      </c>
      <c r="D260" s="27" t="s">
        <v>356</v>
      </c>
      <c r="E260" s="21" t="s">
        <v>18</v>
      </c>
      <c r="F260" s="27" t="s">
        <v>19</v>
      </c>
      <c r="G260" s="27" t="s">
        <v>20</v>
      </c>
      <c r="H260" s="42">
        <v>45795</v>
      </c>
      <c r="I260" s="47" t="s">
        <v>29</v>
      </c>
      <c r="J260" s="48">
        <v>600</v>
      </c>
      <c r="K260" s="30" t="s">
        <v>22</v>
      </c>
      <c r="L260" s="21"/>
    </row>
    <row r="261" s="6" customFormat="1" ht="36" customHeight="1" spans="1:12">
      <c r="A261" s="21">
        <v>257</v>
      </c>
      <c r="B261" s="25" t="s">
        <v>347</v>
      </c>
      <c r="C261" s="25" t="s">
        <v>357</v>
      </c>
      <c r="D261" s="27" t="s">
        <v>358</v>
      </c>
      <c r="E261" s="21" t="s">
        <v>18</v>
      </c>
      <c r="F261" s="25" t="s">
        <v>19</v>
      </c>
      <c r="G261" s="25" t="s">
        <v>20</v>
      </c>
      <c r="H261" s="26">
        <v>45748</v>
      </c>
      <c r="I261" s="47" t="s">
        <v>199</v>
      </c>
      <c r="J261" s="31">
        <v>600</v>
      </c>
      <c r="K261" s="30" t="s">
        <v>22</v>
      </c>
      <c r="L261" s="21"/>
    </row>
    <row r="262" s="6" customFormat="1" ht="36" customHeight="1" spans="1:12">
      <c r="A262" s="21">
        <v>258</v>
      </c>
      <c r="B262" s="27" t="s">
        <v>347</v>
      </c>
      <c r="C262" s="27" t="s">
        <v>359</v>
      </c>
      <c r="D262" s="27" t="s">
        <v>360</v>
      </c>
      <c r="E262" s="21" t="s">
        <v>18</v>
      </c>
      <c r="F262" s="27" t="s">
        <v>19</v>
      </c>
      <c r="G262" s="27" t="s">
        <v>20</v>
      </c>
      <c r="H262" s="42">
        <v>45689</v>
      </c>
      <c r="I262" s="47" t="s">
        <v>183</v>
      </c>
      <c r="J262" s="48">
        <v>600</v>
      </c>
      <c r="K262" s="30" t="s">
        <v>22</v>
      </c>
      <c r="L262" s="21"/>
    </row>
    <row r="263" s="6" customFormat="1" ht="36" customHeight="1" spans="1:12">
      <c r="A263" s="21">
        <v>259</v>
      </c>
      <c r="B263" s="27" t="s">
        <v>347</v>
      </c>
      <c r="C263" s="27" t="s">
        <v>359</v>
      </c>
      <c r="D263" s="27" t="s">
        <v>361</v>
      </c>
      <c r="E263" s="21" t="s">
        <v>18</v>
      </c>
      <c r="F263" s="27" t="s">
        <v>19</v>
      </c>
      <c r="G263" s="27" t="s">
        <v>70</v>
      </c>
      <c r="H263" s="42">
        <v>45809</v>
      </c>
      <c r="I263" s="47" t="s">
        <v>29</v>
      </c>
      <c r="J263" s="48">
        <v>800</v>
      </c>
      <c r="K263" s="30" t="s">
        <v>22</v>
      </c>
      <c r="L263" s="21"/>
    </row>
    <row r="264" s="6" customFormat="1" ht="36" customHeight="1" spans="1:12">
      <c r="A264" s="21">
        <v>260</v>
      </c>
      <c r="B264" s="27" t="s">
        <v>347</v>
      </c>
      <c r="C264" s="27" t="s">
        <v>359</v>
      </c>
      <c r="D264" s="27" t="s">
        <v>362</v>
      </c>
      <c r="E264" s="21" t="s">
        <v>18</v>
      </c>
      <c r="F264" s="27" t="s">
        <v>19</v>
      </c>
      <c r="G264" s="27" t="s">
        <v>20</v>
      </c>
      <c r="H264" s="42">
        <v>45809</v>
      </c>
      <c r="I264" s="47" t="s">
        <v>29</v>
      </c>
      <c r="J264" s="48">
        <v>600</v>
      </c>
      <c r="K264" s="30" t="s">
        <v>22</v>
      </c>
      <c r="L264" s="21"/>
    </row>
    <row r="265" s="6" customFormat="1" ht="36" customHeight="1" spans="1:12">
      <c r="A265" s="21">
        <v>261</v>
      </c>
      <c r="B265" s="27" t="s">
        <v>347</v>
      </c>
      <c r="C265" s="27" t="s">
        <v>359</v>
      </c>
      <c r="D265" s="27" t="s">
        <v>363</v>
      </c>
      <c r="E265" s="21" t="s">
        <v>18</v>
      </c>
      <c r="F265" s="27" t="s">
        <v>19</v>
      </c>
      <c r="G265" s="27" t="s">
        <v>20</v>
      </c>
      <c r="H265" s="42">
        <v>45809</v>
      </c>
      <c r="I265" s="47" t="s">
        <v>29</v>
      </c>
      <c r="J265" s="48">
        <v>600</v>
      </c>
      <c r="K265" s="30" t="s">
        <v>22</v>
      </c>
      <c r="L265" s="21"/>
    </row>
    <row r="266" s="6" customFormat="1" ht="36" customHeight="1" spans="1:12">
      <c r="A266" s="21">
        <v>262</v>
      </c>
      <c r="B266" s="27" t="s">
        <v>347</v>
      </c>
      <c r="C266" s="27" t="s">
        <v>364</v>
      </c>
      <c r="D266" s="27" t="s">
        <v>365</v>
      </c>
      <c r="E266" s="21" t="s">
        <v>18</v>
      </c>
      <c r="F266" s="27" t="s">
        <v>19</v>
      </c>
      <c r="G266" s="27" t="s">
        <v>20</v>
      </c>
      <c r="H266" s="42">
        <v>45734</v>
      </c>
      <c r="I266" s="47" t="s">
        <v>199</v>
      </c>
      <c r="J266" s="48">
        <v>600</v>
      </c>
      <c r="K266" s="30" t="s">
        <v>22</v>
      </c>
      <c r="L266" s="21"/>
    </row>
    <row r="267" s="6" customFormat="1" ht="36" customHeight="1" spans="1:12">
      <c r="A267" s="21">
        <v>263</v>
      </c>
      <c r="B267" s="27" t="s">
        <v>347</v>
      </c>
      <c r="C267" s="27" t="s">
        <v>364</v>
      </c>
      <c r="D267" s="27" t="s">
        <v>366</v>
      </c>
      <c r="E267" s="21" t="s">
        <v>18</v>
      </c>
      <c r="F267" s="27" t="s">
        <v>19</v>
      </c>
      <c r="G267" s="27" t="s">
        <v>20</v>
      </c>
      <c r="H267" s="42">
        <v>45734</v>
      </c>
      <c r="I267" s="47" t="s">
        <v>199</v>
      </c>
      <c r="J267" s="48">
        <v>600</v>
      </c>
      <c r="K267" s="30" t="s">
        <v>22</v>
      </c>
      <c r="L267" s="21"/>
    </row>
    <row r="268" s="6" customFormat="1" ht="36" customHeight="1" spans="1:12">
      <c r="A268" s="21">
        <v>264</v>
      </c>
      <c r="B268" s="27" t="s">
        <v>347</v>
      </c>
      <c r="C268" s="27" t="s">
        <v>364</v>
      </c>
      <c r="D268" s="27" t="s">
        <v>367</v>
      </c>
      <c r="E268" s="21" t="s">
        <v>18</v>
      </c>
      <c r="F268" s="27" t="s">
        <v>19</v>
      </c>
      <c r="G268" s="27" t="s">
        <v>20</v>
      </c>
      <c r="H268" s="42">
        <v>45706</v>
      </c>
      <c r="I268" s="47" t="s">
        <v>203</v>
      </c>
      <c r="J268" s="48">
        <v>600</v>
      </c>
      <c r="K268" s="30" t="s">
        <v>22</v>
      </c>
      <c r="L268" s="21"/>
    </row>
    <row r="269" s="6" customFormat="1" ht="36" customHeight="1" spans="1:12">
      <c r="A269" s="21">
        <v>265</v>
      </c>
      <c r="B269" s="27" t="s">
        <v>347</v>
      </c>
      <c r="C269" s="27" t="s">
        <v>364</v>
      </c>
      <c r="D269" s="27" t="s">
        <v>368</v>
      </c>
      <c r="E269" s="21" t="s">
        <v>18</v>
      </c>
      <c r="F269" s="27" t="s">
        <v>19</v>
      </c>
      <c r="G269" s="27" t="s">
        <v>369</v>
      </c>
      <c r="H269" s="42">
        <v>45706</v>
      </c>
      <c r="I269" s="47" t="s">
        <v>203</v>
      </c>
      <c r="J269" s="48">
        <v>800</v>
      </c>
      <c r="K269" s="30" t="s">
        <v>22</v>
      </c>
      <c r="L269" s="21"/>
    </row>
    <row r="270" s="6" customFormat="1" ht="36" customHeight="1" spans="1:12">
      <c r="A270" s="21">
        <v>266</v>
      </c>
      <c r="B270" s="27" t="s">
        <v>347</v>
      </c>
      <c r="C270" s="27" t="s">
        <v>364</v>
      </c>
      <c r="D270" s="27" t="s">
        <v>370</v>
      </c>
      <c r="E270" s="21" t="s">
        <v>18</v>
      </c>
      <c r="F270" s="27" t="s">
        <v>19</v>
      </c>
      <c r="G270" s="27" t="s">
        <v>369</v>
      </c>
      <c r="H270" s="42">
        <v>45706</v>
      </c>
      <c r="I270" s="47" t="s">
        <v>203</v>
      </c>
      <c r="J270" s="48">
        <v>800</v>
      </c>
      <c r="K270" s="30" t="s">
        <v>22</v>
      </c>
      <c r="L270" s="21"/>
    </row>
    <row r="271" s="6" customFormat="1" ht="36" customHeight="1" spans="1:12">
      <c r="A271" s="21">
        <v>267</v>
      </c>
      <c r="B271" s="27" t="s">
        <v>347</v>
      </c>
      <c r="C271" s="27" t="s">
        <v>364</v>
      </c>
      <c r="D271" s="27" t="s">
        <v>371</v>
      </c>
      <c r="E271" s="21" t="s">
        <v>18</v>
      </c>
      <c r="F271" s="27" t="s">
        <v>19</v>
      </c>
      <c r="G271" s="27" t="s">
        <v>369</v>
      </c>
      <c r="H271" s="42">
        <v>45706</v>
      </c>
      <c r="I271" s="47" t="s">
        <v>203</v>
      </c>
      <c r="J271" s="48">
        <v>800</v>
      </c>
      <c r="K271" s="30" t="s">
        <v>22</v>
      </c>
      <c r="L271" s="21"/>
    </row>
    <row r="272" s="6" customFormat="1" ht="36" customHeight="1" spans="1:12">
      <c r="A272" s="21">
        <v>268</v>
      </c>
      <c r="B272" s="27" t="s">
        <v>347</v>
      </c>
      <c r="C272" s="27" t="s">
        <v>364</v>
      </c>
      <c r="D272" s="27" t="s">
        <v>372</v>
      </c>
      <c r="E272" s="21" t="s">
        <v>18</v>
      </c>
      <c r="F272" s="27" t="s">
        <v>19</v>
      </c>
      <c r="G272" s="27" t="s">
        <v>20</v>
      </c>
      <c r="H272" s="42">
        <v>45706</v>
      </c>
      <c r="I272" s="47" t="s">
        <v>203</v>
      </c>
      <c r="J272" s="48">
        <v>600</v>
      </c>
      <c r="K272" s="30" t="s">
        <v>22</v>
      </c>
      <c r="L272" s="21"/>
    </row>
    <row r="273" s="6" customFormat="1" ht="36" customHeight="1" spans="1:12">
      <c r="A273" s="21">
        <v>269</v>
      </c>
      <c r="B273" s="25" t="s">
        <v>347</v>
      </c>
      <c r="C273" s="25" t="s">
        <v>373</v>
      </c>
      <c r="D273" s="25" t="s">
        <v>374</v>
      </c>
      <c r="E273" s="21" t="s">
        <v>18</v>
      </c>
      <c r="F273" s="25" t="s">
        <v>19</v>
      </c>
      <c r="G273" s="25" t="s">
        <v>20</v>
      </c>
      <c r="H273" s="26">
        <v>45780</v>
      </c>
      <c r="I273" s="31" t="s">
        <v>206</v>
      </c>
      <c r="J273" s="31">
        <v>600</v>
      </c>
      <c r="K273" s="30" t="s">
        <v>22</v>
      </c>
      <c r="L273" s="21"/>
    </row>
    <row r="274" s="6" customFormat="1" ht="36" customHeight="1" spans="1:12">
      <c r="A274" s="21">
        <v>270</v>
      </c>
      <c r="B274" s="25" t="s">
        <v>347</v>
      </c>
      <c r="C274" s="25" t="s">
        <v>373</v>
      </c>
      <c r="D274" s="25" t="s">
        <v>375</v>
      </c>
      <c r="E274" s="21" t="s">
        <v>18</v>
      </c>
      <c r="F274" s="25" t="s">
        <v>19</v>
      </c>
      <c r="G274" s="25" t="s">
        <v>20</v>
      </c>
      <c r="H274" s="26">
        <v>45661</v>
      </c>
      <c r="I274" s="31" t="s">
        <v>186</v>
      </c>
      <c r="J274" s="31">
        <v>600</v>
      </c>
      <c r="K274" s="30" t="s">
        <v>22</v>
      </c>
      <c r="L274" s="21"/>
    </row>
    <row r="275" s="6" customFormat="1" ht="36" customHeight="1" spans="1:12">
      <c r="A275" s="21">
        <v>271</v>
      </c>
      <c r="B275" s="25" t="s">
        <v>347</v>
      </c>
      <c r="C275" s="25" t="s">
        <v>373</v>
      </c>
      <c r="D275" s="25" t="s">
        <v>376</v>
      </c>
      <c r="E275" s="21" t="s">
        <v>18</v>
      </c>
      <c r="F275" s="25" t="s">
        <v>19</v>
      </c>
      <c r="G275" s="25" t="s">
        <v>70</v>
      </c>
      <c r="H275" s="26">
        <v>45693</v>
      </c>
      <c r="I275" s="47" t="s">
        <v>183</v>
      </c>
      <c r="J275" s="31">
        <v>800</v>
      </c>
      <c r="K275" s="30" t="s">
        <v>22</v>
      </c>
      <c r="L275" s="21"/>
    </row>
    <row r="276" s="6" customFormat="1" ht="36" customHeight="1" spans="1:12">
      <c r="A276" s="21">
        <v>272</v>
      </c>
      <c r="B276" s="25" t="s">
        <v>347</v>
      </c>
      <c r="C276" s="25" t="s">
        <v>373</v>
      </c>
      <c r="D276" s="25" t="s">
        <v>377</v>
      </c>
      <c r="E276" s="21" t="s">
        <v>18</v>
      </c>
      <c r="F276" s="25" t="s">
        <v>19</v>
      </c>
      <c r="G276" s="25" t="s">
        <v>20</v>
      </c>
      <c r="H276" s="26">
        <v>45749</v>
      </c>
      <c r="I276" s="47" t="s">
        <v>199</v>
      </c>
      <c r="J276" s="31">
        <v>600</v>
      </c>
      <c r="K276" s="30" t="s">
        <v>22</v>
      </c>
      <c r="L276" s="21"/>
    </row>
    <row r="277" s="6" customFormat="1" ht="36" customHeight="1" spans="1:12">
      <c r="A277" s="21">
        <v>273</v>
      </c>
      <c r="B277" s="25" t="s">
        <v>347</v>
      </c>
      <c r="C277" s="25" t="s">
        <v>373</v>
      </c>
      <c r="D277" s="25" t="s">
        <v>378</v>
      </c>
      <c r="E277" s="21" t="s">
        <v>18</v>
      </c>
      <c r="F277" s="25" t="s">
        <v>19</v>
      </c>
      <c r="G277" s="25" t="s">
        <v>20</v>
      </c>
      <c r="H277" s="26">
        <v>45779</v>
      </c>
      <c r="I277" s="31" t="s">
        <v>206</v>
      </c>
      <c r="J277" s="31">
        <v>600</v>
      </c>
      <c r="K277" s="30" t="s">
        <v>22</v>
      </c>
      <c r="L277" s="21"/>
    </row>
    <row r="278" s="6" customFormat="1" ht="36" customHeight="1" spans="1:12">
      <c r="A278" s="21">
        <v>274</v>
      </c>
      <c r="B278" s="25" t="s">
        <v>347</v>
      </c>
      <c r="C278" s="25" t="s">
        <v>373</v>
      </c>
      <c r="D278" s="25" t="s">
        <v>379</v>
      </c>
      <c r="E278" s="21" t="s">
        <v>18</v>
      </c>
      <c r="F278" s="25" t="s">
        <v>19</v>
      </c>
      <c r="G278" s="25" t="s">
        <v>20</v>
      </c>
      <c r="H278" s="26">
        <v>45690</v>
      </c>
      <c r="I278" s="47" t="s">
        <v>183</v>
      </c>
      <c r="J278" s="31">
        <v>600</v>
      </c>
      <c r="K278" s="30" t="s">
        <v>22</v>
      </c>
      <c r="L278" s="21"/>
    </row>
    <row r="279" s="6" customFormat="1" ht="36" customHeight="1" spans="1:12">
      <c r="A279" s="21">
        <v>275</v>
      </c>
      <c r="B279" s="25" t="s">
        <v>347</v>
      </c>
      <c r="C279" s="25" t="s">
        <v>373</v>
      </c>
      <c r="D279" s="25" t="s">
        <v>380</v>
      </c>
      <c r="E279" s="21" t="s">
        <v>18</v>
      </c>
      <c r="F279" s="25" t="s">
        <v>19</v>
      </c>
      <c r="G279" s="25" t="s">
        <v>20</v>
      </c>
      <c r="H279" s="26">
        <v>45661</v>
      </c>
      <c r="I279" s="31" t="s">
        <v>186</v>
      </c>
      <c r="J279" s="31">
        <v>600</v>
      </c>
      <c r="K279" s="30" t="s">
        <v>22</v>
      </c>
      <c r="L279" s="21"/>
    </row>
    <row r="280" s="6" customFormat="1" ht="36" customHeight="1" spans="1:12">
      <c r="A280" s="21">
        <v>276</v>
      </c>
      <c r="B280" s="25" t="s">
        <v>347</v>
      </c>
      <c r="C280" s="25" t="s">
        <v>373</v>
      </c>
      <c r="D280" s="25" t="s">
        <v>381</v>
      </c>
      <c r="E280" s="21" t="s">
        <v>18</v>
      </c>
      <c r="F280" s="25" t="s">
        <v>19</v>
      </c>
      <c r="G280" s="25" t="s">
        <v>20</v>
      </c>
      <c r="H280" s="26">
        <v>45690</v>
      </c>
      <c r="I280" s="47" t="s">
        <v>183</v>
      </c>
      <c r="J280" s="31">
        <v>600</v>
      </c>
      <c r="K280" s="30" t="s">
        <v>22</v>
      </c>
      <c r="L280" s="21"/>
    </row>
    <row r="281" s="6" customFormat="1" ht="36" customHeight="1" spans="1:12">
      <c r="A281" s="21">
        <v>277</v>
      </c>
      <c r="B281" s="25" t="s">
        <v>347</v>
      </c>
      <c r="C281" s="25" t="s">
        <v>373</v>
      </c>
      <c r="D281" s="25" t="s">
        <v>382</v>
      </c>
      <c r="E281" s="21" t="s">
        <v>18</v>
      </c>
      <c r="F281" s="25" t="s">
        <v>19</v>
      </c>
      <c r="G281" s="25" t="s">
        <v>20</v>
      </c>
      <c r="H281" s="26">
        <v>45691</v>
      </c>
      <c r="I281" s="47" t="s">
        <v>183</v>
      </c>
      <c r="J281" s="31">
        <v>600</v>
      </c>
      <c r="K281" s="30" t="s">
        <v>22</v>
      </c>
      <c r="L281" s="21"/>
    </row>
    <row r="282" s="6" customFormat="1" ht="36" customHeight="1" spans="1:12">
      <c r="A282" s="21">
        <v>278</v>
      </c>
      <c r="B282" s="25" t="s">
        <v>347</v>
      </c>
      <c r="C282" s="25" t="s">
        <v>373</v>
      </c>
      <c r="D282" s="27" t="s">
        <v>383</v>
      </c>
      <c r="E282" s="21" t="s">
        <v>18</v>
      </c>
      <c r="F282" s="25" t="s">
        <v>19</v>
      </c>
      <c r="G282" s="25" t="s">
        <v>20</v>
      </c>
      <c r="H282" s="26">
        <v>45749</v>
      </c>
      <c r="I282" s="47" t="s">
        <v>199</v>
      </c>
      <c r="J282" s="31">
        <v>600</v>
      </c>
      <c r="K282" s="30" t="s">
        <v>22</v>
      </c>
      <c r="L282" s="21"/>
    </row>
    <row r="283" s="6" customFormat="1" ht="36" customHeight="1" spans="1:12">
      <c r="A283" s="21">
        <v>279</v>
      </c>
      <c r="B283" s="25" t="s">
        <v>347</v>
      </c>
      <c r="C283" s="25" t="s">
        <v>373</v>
      </c>
      <c r="D283" s="27" t="s">
        <v>384</v>
      </c>
      <c r="E283" s="21" t="s">
        <v>18</v>
      </c>
      <c r="F283" s="25" t="s">
        <v>19</v>
      </c>
      <c r="G283" s="25" t="s">
        <v>20</v>
      </c>
      <c r="H283" s="26">
        <v>45691</v>
      </c>
      <c r="I283" s="47" t="s">
        <v>183</v>
      </c>
      <c r="J283" s="31">
        <v>600</v>
      </c>
      <c r="K283" s="30" t="s">
        <v>22</v>
      </c>
      <c r="L283" s="21"/>
    </row>
    <row r="284" s="6" customFormat="1" ht="36" customHeight="1" spans="1:12">
      <c r="A284" s="21">
        <v>280</v>
      </c>
      <c r="B284" s="25" t="s">
        <v>347</v>
      </c>
      <c r="C284" s="25" t="s">
        <v>385</v>
      </c>
      <c r="D284" s="25" t="s">
        <v>386</v>
      </c>
      <c r="E284" s="21" t="s">
        <v>18</v>
      </c>
      <c r="F284" s="25" t="s">
        <v>19</v>
      </c>
      <c r="G284" s="25" t="s">
        <v>50</v>
      </c>
      <c r="H284" s="26" t="s">
        <v>387</v>
      </c>
      <c r="I284" s="47" t="s">
        <v>203</v>
      </c>
      <c r="J284" s="31">
        <v>800</v>
      </c>
      <c r="K284" s="30" t="s">
        <v>22</v>
      </c>
      <c r="L284" s="21"/>
    </row>
    <row r="285" s="6" customFormat="1" ht="36" customHeight="1" spans="1:12">
      <c r="A285" s="21">
        <v>281</v>
      </c>
      <c r="B285" s="25" t="s">
        <v>347</v>
      </c>
      <c r="C285" s="25" t="s">
        <v>385</v>
      </c>
      <c r="D285" s="25" t="s">
        <v>388</v>
      </c>
      <c r="E285" s="21" t="s">
        <v>18</v>
      </c>
      <c r="F285" s="25" t="s">
        <v>19</v>
      </c>
      <c r="G285" s="25" t="s">
        <v>20</v>
      </c>
      <c r="H285" s="26" t="s">
        <v>389</v>
      </c>
      <c r="I285" s="47" t="s">
        <v>203</v>
      </c>
      <c r="J285" s="31">
        <v>600</v>
      </c>
      <c r="K285" s="30" t="s">
        <v>22</v>
      </c>
      <c r="L285" s="21"/>
    </row>
    <row r="286" s="6" customFormat="1" ht="36" customHeight="1" spans="1:12">
      <c r="A286" s="21">
        <v>282</v>
      </c>
      <c r="B286" s="25" t="s">
        <v>347</v>
      </c>
      <c r="C286" s="25" t="s">
        <v>385</v>
      </c>
      <c r="D286" s="25" t="s">
        <v>390</v>
      </c>
      <c r="E286" s="21" t="s">
        <v>18</v>
      </c>
      <c r="F286" s="25" t="s">
        <v>19</v>
      </c>
      <c r="G286" s="25" t="s">
        <v>20</v>
      </c>
      <c r="H286" s="26" t="s">
        <v>387</v>
      </c>
      <c r="I286" s="47" t="s">
        <v>203</v>
      </c>
      <c r="J286" s="31">
        <v>600</v>
      </c>
      <c r="K286" s="30" t="s">
        <v>22</v>
      </c>
      <c r="L286" s="21"/>
    </row>
    <row r="287" s="6" customFormat="1" ht="36" customHeight="1" spans="1:12">
      <c r="A287" s="21">
        <v>283</v>
      </c>
      <c r="B287" s="25" t="s">
        <v>347</v>
      </c>
      <c r="C287" s="25" t="s">
        <v>385</v>
      </c>
      <c r="D287" s="25" t="s">
        <v>391</v>
      </c>
      <c r="E287" s="21" t="s">
        <v>18</v>
      </c>
      <c r="F287" s="25" t="s">
        <v>19</v>
      </c>
      <c r="G287" s="25" t="s">
        <v>20</v>
      </c>
      <c r="H287" s="26" t="s">
        <v>389</v>
      </c>
      <c r="I287" s="47" t="s">
        <v>203</v>
      </c>
      <c r="J287" s="31">
        <v>600</v>
      </c>
      <c r="K287" s="30" t="s">
        <v>22</v>
      </c>
      <c r="L287" s="21"/>
    </row>
    <row r="288" s="6" customFormat="1" ht="36" customHeight="1" spans="1:12">
      <c r="A288" s="21">
        <v>284</v>
      </c>
      <c r="B288" s="25" t="s">
        <v>347</v>
      </c>
      <c r="C288" s="25" t="s">
        <v>385</v>
      </c>
      <c r="D288" s="25" t="s">
        <v>392</v>
      </c>
      <c r="E288" s="21" t="s">
        <v>18</v>
      </c>
      <c r="F288" s="25" t="s">
        <v>19</v>
      </c>
      <c r="G288" s="25" t="s">
        <v>20</v>
      </c>
      <c r="H288" s="26" t="s">
        <v>389</v>
      </c>
      <c r="I288" s="47" t="s">
        <v>203</v>
      </c>
      <c r="J288" s="31">
        <v>600</v>
      </c>
      <c r="K288" s="30" t="s">
        <v>22</v>
      </c>
      <c r="L288" s="21"/>
    </row>
    <row r="289" s="6" customFormat="1" ht="36" customHeight="1" spans="1:12">
      <c r="A289" s="21">
        <v>285</v>
      </c>
      <c r="B289" s="25" t="s">
        <v>347</v>
      </c>
      <c r="C289" s="25" t="s">
        <v>385</v>
      </c>
      <c r="D289" s="25" t="s">
        <v>393</v>
      </c>
      <c r="E289" s="21" t="s">
        <v>18</v>
      </c>
      <c r="F289" s="25" t="s">
        <v>19</v>
      </c>
      <c r="G289" s="25" t="s">
        <v>20</v>
      </c>
      <c r="H289" s="26" t="s">
        <v>389</v>
      </c>
      <c r="I289" s="47" t="s">
        <v>203</v>
      </c>
      <c r="J289" s="31">
        <v>600</v>
      </c>
      <c r="K289" s="30" t="s">
        <v>22</v>
      </c>
      <c r="L289" s="21"/>
    </row>
    <row r="290" s="6" customFormat="1" ht="36" customHeight="1" spans="1:12">
      <c r="A290" s="21">
        <v>286</v>
      </c>
      <c r="B290" s="25" t="s">
        <v>347</v>
      </c>
      <c r="C290" s="25" t="s">
        <v>385</v>
      </c>
      <c r="D290" s="25" t="s">
        <v>394</v>
      </c>
      <c r="E290" s="21" t="s">
        <v>18</v>
      </c>
      <c r="F290" s="25" t="s">
        <v>19</v>
      </c>
      <c r="G290" s="25" t="s">
        <v>20</v>
      </c>
      <c r="H290" s="26" t="s">
        <v>389</v>
      </c>
      <c r="I290" s="47" t="s">
        <v>203</v>
      </c>
      <c r="J290" s="31">
        <v>600</v>
      </c>
      <c r="K290" s="30" t="s">
        <v>22</v>
      </c>
      <c r="L290" s="21"/>
    </row>
    <row r="291" s="6" customFormat="1" ht="36" customHeight="1" spans="1:12">
      <c r="A291" s="21">
        <v>287</v>
      </c>
      <c r="B291" s="25" t="s">
        <v>347</v>
      </c>
      <c r="C291" s="25" t="s">
        <v>385</v>
      </c>
      <c r="D291" s="25" t="s">
        <v>395</v>
      </c>
      <c r="E291" s="21" t="s">
        <v>18</v>
      </c>
      <c r="F291" s="25" t="s">
        <v>19</v>
      </c>
      <c r="G291" s="25" t="s">
        <v>20</v>
      </c>
      <c r="H291" s="26" t="s">
        <v>389</v>
      </c>
      <c r="I291" s="47" t="s">
        <v>203</v>
      </c>
      <c r="J291" s="31">
        <v>600</v>
      </c>
      <c r="K291" s="30" t="s">
        <v>22</v>
      </c>
      <c r="L291" s="21"/>
    </row>
    <row r="292" s="6" customFormat="1" ht="36" customHeight="1" spans="1:12">
      <c r="A292" s="21">
        <v>288</v>
      </c>
      <c r="B292" s="25" t="s">
        <v>347</v>
      </c>
      <c r="C292" s="25" t="s">
        <v>385</v>
      </c>
      <c r="D292" s="25" t="s">
        <v>396</v>
      </c>
      <c r="E292" s="21" t="s">
        <v>18</v>
      </c>
      <c r="F292" s="25" t="s">
        <v>19</v>
      </c>
      <c r="G292" s="25" t="s">
        <v>70</v>
      </c>
      <c r="H292" s="26" t="s">
        <v>397</v>
      </c>
      <c r="I292" s="47" t="s">
        <v>29</v>
      </c>
      <c r="J292" s="31">
        <v>800</v>
      </c>
      <c r="K292" s="30" t="s">
        <v>22</v>
      </c>
      <c r="L292" s="21"/>
    </row>
    <row r="293" s="6" customFormat="1" ht="36" customHeight="1" spans="1:12">
      <c r="A293" s="21">
        <v>289</v>
      </c>
      <c r="B293" s="25" t="s">
        <v>347</v>
      </c>
      <c r="C293" s="25" t="s">
        <v>398</v>
      </c>
      <c r="D293" s="25" t="s">
        <v>399</v>
      </c>
      <c r="E293" s="21" t="s">
        <v>18</v>
      </c>
      <c r="F293" s="25" t="s">
        <v>19</v>
      </c>
      <c r="G293" s="25" t="s">
        <v>20</v>
      </c>
      <c r="H293" s="26">
        <v>45820</v>
      </c>
      <c r="I293" s="47" t="s">
        <v>29</v>
      </c>
      <c r="J293" s="31">
        <v>600</v>
      </c>
      <c r="K293" s="30" t="s">
        <v>22</v>
      </c>
      <c r="L293" s="21"/>
    </row>
    <row r="294" s="6" customFormat="1" ht="36" customHeight="1" spans="1:12">
      <c r="A294" s="21">
        <v>290</v>
      </c>
      <c r="B294" s="25" t="s">
        <v>347</v>
      </c>
      <c r="C294" s="25" t="s">
        <v>400</v>
      </c>
      <c r="D294" s="25" t="s">
        <v>401</v>
      </c>
      <c r="E294" s="21" t="s">
        <v>18</v>
      </c>
      <c r="F294" s="25" t="s">
        <v>19</v>
      </c>
      <c r="G294" s="25" t="s">
        <v>20</v>
      </c>
      <c r="H294" s="26">
        <v>45698</v>
      </c>
      <c r="I294" s="47" t="s">
        <v>183</v>
      </c>
      <c r="J294" s="31">
        <v>600</v>
      </c>
      <c r="K294" s="30" t="s">
        <v>22</v>
      </c>
      <c r="L294" s="21"/>
    </row>
    <row r="295" s="6" customFormat="1" ht="36" customHeight="1" spans="1:12">
      <c r="A295" s="21">
        <v>291</v>
      </c>
      <c r="B295" s="25" t="s">
        <v>347</v>
      </c>
      <c r="C295" s="25" t="s">
        <v>400</v>
      </c>
      <c r="D295" s="25" t="s">
        <v>402</v>
      </c>
      <c r="E295" s="21" t="s">
        <v>18</v>
      </c>
      <c r="F295" s="25" t="s">
        <v>19</v>
      </c>
      <c r="G295" s="25" t="s">
        <v>20</v>
      </c>
      <c r="H295" s="26">
        <v>45837</v>
      </c>
      <c r="I295" s="47" t="s">
        <v>29</v>
      </c>
      <c r="J295" s="31">
        <v>600</v>
      </c>
      <c r="K295" s="30" t="s">
        <v>22</v>
      </c>
      <c r="L295" s="21"/>
    </row>
    <row r="296" s="6" customFormat="1" ht="36" customHeight="1" spans="1:12">
      <c r="A296" s="21">
        <v>292</v>
      </c>
      <c r="B296" s="25" t="s">
        <v>347</v>
      </c>
      <c r="C296" s="25" t="s">
        <v>400</v>
      </c>
      <c r="D296" s="25" t="s">
        <v>403</v>
      </c>
      <c r="E296" s="21" t="s">
        <v>18</v>
      </c>
      <c r="F296" s="25" t="s">
        <v>19</v>
      </c>
      <c r="G296" s="25" t="s">
        <v>20</v>
      </c>
      <c r="H296" s="26">
        <v>45828</v>
      </c>
      <c r="I296" s="47" t="s">
        <v>29</v>
      </c>
      <c r="J296" s="31">
        <v>600</v>
      </c>
      <c r="K296" s="30" t="s">
        <v>22</v>
      </c>
      <c r="L296" s="21"/>
    </row>
    <row r="297" s="6" customFormat="1" ht="36" customHeight="1" spans="1:12">
      <c r="A297" s="21">
        <v>293</v>
      </c>
      <c r="B297" s="25" t="s">
        <v>347</v>
      </c>
      <c r="C297" s="25" t="s">
        <v>404</v>
      </c>
      <c r="D297" s="25" t="s">
        <v>405</v>
      </c>
      <c r="E297" s="21" t="s">
        <v>18</v>
      </c>
      <c r="F297" s="25" t="s">
        <v>19</v>
      </c>
      <c r="G297" s="25" t="s">
        <v>20</v>
      </c>
      <c r="H297" s="26">
        <v>45815</v>
      </c>
      <c r="I297" s="47" t="s">
        <v>29</v>
      </c>
      <c r="J297" s="31">
        <v>600</v>
      </c>
      <c r="K297" s="30" t="s">
        <v>22</v>
      </c>
      <c r="L297" s="21"/>
    </row>
    <row r="298" s="6" customFormat="1" ht="36" customHeight="1" spans="1:12">
      <c r="A298" s="21">
        <v>294</v>
      </c>
      <c r="B298" s="25" t="s">
        <v>347</v>
      </c>
      <c r="C298" s="25" t="s">
        <v>404</v>
      </c>
      <c r="D298" s="25" t="s">
        <v>406</v>
      </c>
      <c r="E298" s="21" t="s">
        <v>18</v>
      </c>
      <c r="F298" s="25" t="s">
        <v>19</v>
      </c>
      <c r="G298" s="25" t="s">
        <v>20</v>
      </c>
      <c r="H298" s="26">
        <v>45828</v>
      </c>
      <c r="I298" s="47" t="s">
        <v>29</v>
      </c>
      <c r="J298" s="31">
        <v>600</v>
      </c>
      <c r="K298" s="30" t="s">
        <v>22</v>
      </c>
      <c r="L298" s="21"/>
    </row>
    <row r="299" s="6" customFormat="1" ht="36" customHeight="1" spans="1:12">
      <c r="A299" s="21">
        <v>295</v>
      </c>
      <c r="B299" s="25" t="s">
        <v>347</v>
      </c>
      <c r="C299" s="25" t="s">
        <v>404</v>
      </c>
      <c r="D299" s="25" t="s">
        <v>407</v>
      </c>
      <c r="E299" s="21" t="s">
        <v>18</v>
      </c>
      <c r="F299" s="25" t="s">
        <v>19</v>
      </c>
      <c r="G299" s="25" t="s">
        <v>20</v>
      </c>
      <c r="H299" s="26">
        <v>45710</v>
      </c>
      <c r="I299" s="47" t="s">
        <v>183</v>
      </c>
      <c r="J299" s="31">
        <v>600</v>
      </c>
      <c r="K299" s="30" t="s">
        <v>22</v>
      </c>
      <c r="L299" s="21"/>
    </row>
    <row r="300" s="6" customFormat="1" ht="36" customHeight="1" spans="1:12">
      <c r="A300" s="21">
        <v>296</v>
      </c>
      <c r="B300" s="25" t="s">
        <v>347</v>
      </c>
      <c r="C300" s="25" t="s">
        <v>408</v>
      </c>
      <c r="D300" s="25" t="s">
        <v>409</v>
      </c>
      <c r="E300" s="21" t="s">
        <v>18</v>
      </c>
      <c r="F300" s="25" t="s">
        <v>19</v>
      </c>
      <c r="G300" s="25" t="s">
        <v>20</v>
      </c>
      <c r="H300" s="26">
        <v>45698</v>
      </c>
      <c r="I300" s="47" t="s">
        <v>183</v>
      </c>
      <c r="J300" s="31">
        <v>600</v>
      </c>
      <c r="K300" s="30" t="s">
        <v>22</v>
      </c>
      <c r="L300" s="21"/>
    </row>
    <row r="301" s="6" customFormat="1" ht="36" customHeight="1" spans="1:12">
      <c r="A301" s="21">
        <v>297</v>
      </c>
      <c r="B301" s="25" t="s">
        <v>347</v>
      </c>
      <c r="C301" s="25" t="s">
        <v>408</v>
      </c>
      <c r="D301" s="25" t="s">
        <v>410</v>
      </c>
      <c r="E301" s="21" t="s">
        <v>18</v>
      </c>
      <c r="F301" s="25" t="s">
        <v>19</v>
      </c>
      <c r="G301" s="25" t="s">
        <v>20</v>
      </c>
      <c r="H301" s="26">
        <v>45691</v>
      </c>
      <c r="I301" s="47" t="s">
        <v>183</v>
      </c>
      <c r="J301" s="31">
        <v>600</v>
      </c>
      <c r="K301" s="30" t="s">
        <v>22</v>
      </c>
      <c r="L301" s="21"/>
    </row>
    <row r="302" s="6" customFormat="1" ht="36" customHeight="1" spans="1:12">
      <c r="A302" s="21">
        <v>298</v>
      </c>
      <c r="B302" s="25" t="s">
        <v>347</v>
      </c>
      <c r="C302" s="25" t="s">
        <v>408</v>
      </c>
      <c r="D302" s="25" t="s">
        <v>411</v>
      </c>
      <c r="E302" s="21" t="s">
        <v>18</v>
      </c>
      <c r="F302" s="25" t="s">
        <v>19</v>
      </c>
      <c r="G302" s="25" t="s">
        <v>20</v>
      </c>
      <c r="H302" s="26">
        <v>45691</v>
      </c>
      <c r="I302" s="47" t="s">
        <v>183</v>
      </c>
      <c r="J302" s="31">
        <v>600</v>
      </c>
      <c r="K302" s="30" t="s">
        <v>22</v>
      </c>
      <c r="L302" s="21"/>
    </row>
    <row r="303" s="6" customFormat="1" ht="36" customHeight="1" spans="1:12">
      <c r="A303" s="21">
        <v>299</v>
      </c>
      <c r="B303" s="25" t="s">
        <v>347</v>
      </c>
      <c r="C303" s="25" t="s">
        <v>408</v>
      </c>
      <c r="D303" s="25" t="s">
        <v>412</v>
      </c>
      <c r="E303" s="21" t="s">
        <v>18</v>
      </c>
      <c r="F303" s="25" t="s">
        <v>19</v>
      </c>
      <c r="G303" s="25" t="s">
        <v>217</v>
      </c>
      <c r="H303" s="26">
        <v>45698</v>
      </c>
      <c r="I303" s="47" t="s">
        <v>183</v>
      </c>
      <c r="J303" s="31">
        <v>800</v>
      </c>
      <c r="K303" s="30" t="s">
        <v>22</v>
      </c>
      <c r="L303" s="21"/>
    </row>
    <row r="304" s="6" customFormat="1" ht="36" customHeight="1" spans="1:12">
      <c r="A304" s="21">
        <v>300</v>
      </c>
      <c r="B304" s="25" t="s">
        <v>347</v>
      </c>
      <c r="C304" s="25" t="s">
        <v>408</v>
      </c>
      <c r="D304" s="25" t="s">
        <v>413</v>
      </c>
      <c r="E304" s="21" t="s">
        <v>18</v>
      </c>
      <c r="F304" s="25" t="s">
        <v>19</v>
      </c>
      <c r="G304" s="25" t="s">
        <v>20</v>
      </c>
      <c r="H304" s="26">
        <v>45694</v>
      </c>
      <c r="I304" s="47" t="s">
        <v>183</v>
      </c>
      <c r="J304" s="31">
        <v>600</v>
      </c>
      <c r="K304" s="30" t="s">
        <v>22</v>
      </c>
      <c r="L304" s="21"/>
    </row>
    <row r="305" s="6" customFormat="1" ht="36" customHeight="1" spans="1:12">
      <c r="A305" s="21">
        <v>301</v>
      </c>
      <c r="B305" s="25" t="s">
        <v>347</v>
      </c>
      <c r="C305" s="25" t="s">
        <v>408</v>
      </c>
      <c r="D305" s="25" t="s">
        <v>414</v>
      </c>
      <c r="E305" s="21" t="s">
        <v>18</v>
      </c>
      <c r="F305" s="25" t="s">
        <v>19</v>
      </c>
      <c r="G305" s="25" t="s">
        <v>20</v>
      </c>
      <c r="H305" s="26">
        <v>45691</v>
      </c>
      <c r="I305" s="47" t="s">
        <v>183</v>
      </c>
      <c r="J305" s="31">
        <v>600</v>
      </c>
      <c r="K305" s="30" t="s">
        <v>22</v>
      </c>
      <c r="L305" s="21"/>
    </row>
    <row r="306" s="6" customFormat="1" ht="36" customHeight="1" spans="1:12">
      <c r="A306" s="21">
        <v>302</v>
      </c>
      <c r="B306" s="25" t="s">
        <v>347</v>
      </c>
      <c r="C306" s="25" t="s">
        <v>415</v>
      </c>
      <c r="D306" s="25" t="s">
        <v>416</v>
      </c>
      <c r="E306" s="21" t="s">
        <v>18</v>
      </c>
      <c r="F306" s="25" t="s">
        <v>19</v>
      </c>
      <c r="G306" s="25" t="s">
        <v>274</v>
      </c>
      <c r="H306" s="26">
        <v>45694</v>
      </c>
      <c r="I306" s="47" t="s">
        <v>183</v>
      </c>
      <c r="J306" s="31">
        <v>600</v>
      </c>
      <c r="K306" s="30" t="s">
        <v>22</v>
      </c>
      <c r="L306" s="21"/>
    </row>
    <row r="307" s="6" customFormat="1" ht="36" customHeight="1" spans="1:12">
      <c r="A307" s="21">
        <v>303</v>
      </c>
      <c r="B307" s="25" t="s">
        <v>347</v>
      </c>
      <c r="C307" s="25" t="s">
        <v>415</v>
      </c>
      <c r="D307" s="25" t="s">
        <v>417</v>
      </c>
      <c r="E307" s="21" t="s">
        <v>18</v>
      </c>
      <c r="F307" s="25" t="s">
        <v>19</v>
      </c>
      <c r="G307" s="25" t="s">
        <v>20</v>
      </c>
      <c r="H307" s="26">
        <v>45775</v>
      </c>
      <c r="I307" s="47" t="s">
        <v>199</v>
      </c>
      <c r="J307" s="31">
        <v>600</v>
      </c>
      <c r="K307" s="30" t="s">
        <v>22</v>
      </c>
      <c r="L307" s="21"/>
    </row>
    <row r="308" s="6" customFormat="1" ht="36" customHeight="1" spans="1:12">
      <c r="A308" s="21">
        <v>304</v>
      </c>
      <c r="B308" s="25" t="s">
        <v>347</v>
      </c>
      <c r="C308" s="25" t="s">
        <v>415</v>
      </c>
      <c r="D308" s="25" t="s">
        <v>418</v>
      </c>
      <c r="E308" s="21" t="s">
        <v>18</v>
      </c>
      <c r="F308" s="25" t="s">
        <v>19</v>
      </c>
      <c r="G308" s="25" t="s">
        <v>70</v>
      </c>
      <c r="H308" s="26">
        <v>45753</v>
      </c>
      <c r="I308" s="47" t="s">
        <v>199</v>
      </c>
      <c r="J308" s="31">
        <v>800</v>
      </c>
      <c r="K308" s="30" t="s">
        <v>22</v>
      </c>
      <c r="L308" s="21"/>
    </row>
    <row r="309" s="6" customFormat="1" ht="36" customHeight="1" spans="1:12">
      <c r="A309" s="21">
        <v>305</v>
      </c>
      <c r="B309" s="25" t="s">
        <v>347</v>
      </c>
      <c r="C309" s="25" t="s">
        <v>415</v>
      </c>
      <c r="D309" s="25" t="s">
        <v>419</v>
      </c>
      <c r="E309" s="21" t="s">
        <v>18</v>
      </c>
      <c r="F309" s="25" t="s">
        <v>19</v>
      </c>
      <c r="G309" s="25" t="s">
        <v>20</v>
      </c>
      <c r="H309" s="26">
        <v>45783</v>
      </c>
      <c r="I309" s="31" t="s">
        <v>206</v>
      </c>
      <c r="J309" s="31">
        <v>600</v>
      </c>
      <c r="K309" s="30" t="s">
        <v>22</v>
      </c>
      <c r="L309" s="21"/>
    </row>
    <row r="310" s="6" customFormat="1" ht="36" customHeight="1" spans="1:12">
      <c r="A310" s="21">
        <v>306</v>
      </c>
      <c r="B310" s="25" t="s">
        <v>347</v>
      </c>
      <c r="C310" s="25" t="s">
        <v>415</v>
      </c>
      <c r="D310" s="25" t="s">
        <v>420</v>
      </c>
      <c r="E310" s="21" t="s">
        <v>18</v>
      </c>
      <c r="F310" s="25" t="s">
        <v>19</v>
      </c>
      <c r="G310" s="25" t="s">
        <v>20</v>
      </c>
      <c r="H310" s="26">
        <v>45792</v>
      </c>
      <c r="I310" s="31" t="s">
        <v>206</v>
      </c>
      <c r="J310" s="31">
        <v>600</v>
      </c>
      <c r="K310" s="30" t="s">
        <v>22</v>
      </c>
      <c r="L310" s="21"/>
    </row>
    <row r="311" s="6" customFormat="1" ht="36" customHeight="1" spans="1:12">
      <c r="A311" s="21">
        <v>307</v>
      </c>
      <c r="B311" s="25" t="s">
        <v>347</v>
      </c>
      <c r="C311" s="25" t="s">
        <v>415</v>
      </c>
      <c r="D311" s="25" t="s">
        <v>421</v>
      </c>
      <c r="E311" s="21" t="s">
        <v>18</v>
      </c>
      <c r="F311" s="25" t="s">
        <v>19</v>
      </c>
      <c r="G311" s="25" t="s">
        <v>20</v>
      </c>
      <c r="H311" s="26">
        <v>45811</v>
      </c>
      <c r="I311" s="47" t="s">
        <v>29</v>
      </c>
      <c r="J311" s="31">
        <v>600</v>
      </c>
      <c r="K311" s="30" t="s">
        <v>22</v>
      </c>
      <c r="L311" s="21"/>
    </row>
    <row r="312" s="6" customFormat="1" ht="36" customHeight="1" spans="1:12">
      <c r="A312" s="21">
        <v>308</v>
      </c>
      <c r="B312" s="25" t="s">
        <v>347</v>
      </c>
      <c r="C312" s="25" t="s">
        <v>415</v>
      </c>
      <c r="D312" s="25" t="s">
        <v>422</v>
      </c>
      <c r="E312" s="21" t="s">
        <v>18</v>
      </c>
      <c r="F312" s="25" t="s">
        <v>19</v>
      </c>
      <c r="G312" s="25" t="s">
        <v>20</v>
      </c>
      <c r="H312" s="26">
        <v>45754</v>
      </c>
      <c r="I312" s="47" t="s">
        <v>199</v>
      </c>
      <c r="J312" s="31">
        <v>600</v>
      </c>
      <c r="K312" s="30" t="s">
        <v>22</v>
      </c>
      <c r="L312" s="21"/>
    </row>
    <row r="313" s="6" customFormat="1" ht="36" customHeight="1" spans="1:12">
      <c r="A313" s="21">
        <v>309</v>
      </c>
      <c r="B313" s="25" t="s">
        <v>347</v>
      </c>
      <c r="C313" s="25" t="s">
        <v>415</v>
      </c>
      <c r="D313" s="25" t="s">
        <v>423</v>
      </c>
      <c r="E313" s="21" t="s">
        <v>18</v>
      </c>
      <c r="F313" s="25" t="s">
        <v>19</v>
      </c>
      <c r="G313" s="25" t="s">
        <v>20</v>
      </c>
      <c r="H313" s="26">
        <v>45695</v>
      </c>
      <c r="I313" s="47" t="s">
        <v>183</v>
      </c>
      <c r="J313" s="31">
        <v>600</v>
      </c>
      <c r="K313" s="30" t="s">
        <v>22</v>
      </c>
      <c r="L313" s="21"/>
    </row>
    <row r="314" s="6" customFormat="1" ht="36" customHeight="1" spans="1:12">
      <c r="A314" s="21">
        <v>310</v>
      </c>
      <c r="B314" s="25" t="s">
        <v>347</v>
      </c>
      <c r="C314" s="25" t="s">
        <v>415</v>
      </c>
      <c r="D314" s="25" t="s">
        <v>424</v>
      </c>
      <c r="E314" s="21" t="s">
        <v>18</v>
      </c>
      <c r="F314" s="25" t="s">
        <v>19</v>
      </c>
      <c r="G314" s="25" t="s">
        <v>20</v>
      </c>
      <c r="H314" s="26">
        <v>45692</v>
      </c>
      <c r="I314" s="47" t="s">
        <v>183</v>
      </c>
      <c r="J314" s="31">
        <v>600</v>
      </c>
      <c r="K314" s="30" t="s">
        <v>22</v>
      </c>
      <c r="L314" s="21"/>
    </row>
    <row r="315" s="6" customFormat="1" ht="36" customHeight="1" spans="1:12">
      <c r="A315" s="21">
        <v>311</v>
      </c>
      <c r="B315" s="25" t="s">
        <v>347</v>
      </c>
      <c r="C315" s="25" t="s">
        <v>415</v>
      </c>
      <c r="D315" s="25" t="s">
        <v>425</v>
      </c>
      <c r="E315" s="21" t="s">
        <v>18</v>
      </c>
      <c r="F315" s="25" t="s">
        <v>19</v>
      </c>
      <c r="G315" s="25" t="s">
        <v>50</v>
      </c>
      <c r="H315" s="26">
        <v>45771</v>
      </c>
      <c r="I315" s="47" t="s">
        <v>199</v>
      </c>
      <c r="J315" s="31">
        <v>800</v>
      </c>
      <c r="K315" s="30" t="s">
        <v>22</v>
      </c>
      <c r="L315" s="21"/>
    </row>
    <row r="316" s="6" customFormat="1" ht="36" customHeight="1" spans="1:12">
      <c r="A316" s="21">
        <v>312</v>
      </c>
      <c r="B316" s="25" t="s">
        <v>347</v>
      </c>
      <c r="C316" s="25" t="s">
        <v>415</v>
      </c>
      <c r="D316" s="25" t="s">
        <v>426</v>
      </c>
      <c r="E316" s="21" t="s">
        <v>18</v>
      </c>
      <c r="F316" s="25" t="s">
        <v>19</v>
      </c>
      <c r="G316" s="25" t="s">
        <v>20</v>
      </c>
      <c r="H316" s="26">
        <v>45693</v>
      </c>
      <c r="I316" s="47" t="s">
        <v>183</v>
      </c>
      <c r="J316" s="31">
        <v>600</v>
      </c>
      <c r="K316" s="30" t="s">
        <v>22</v>
      </c>
      <c r="L316" s="21"/>
    </row>
    <row r="317" s="6" customFormat="1" ht="36" customHeight="1" spans="1:12">
      <c r="A317" s="21">
        <v>313</v>
      </c>
      <c r="B317" s="25" t="s">
        <v>347</v>
      </c>
      <c r="C317" s="25" t="s">
        <v>415</v>
      </c>
      <c r="D317" s="25" t="s">
        <v>427</v>
      </c>
      <c r="E317" s="21" t="s">
        <v>18</v>
      </c>
      <c r="F317" s="25" t="s">
        <v>19</v>
      </c>
      <c r="G317" s="25" t="s">
        <v>50</v>
      </c>
      <c r="H317" s="26">
        <v>45752</v>
      </c>
      <c r="I317" s="47" t="s">
        <v>199</v>
      </c>
      <c r="J317" s="31">
        <v>800</v>
      </c>
      <c r="K317" s="30" t="s">
        <v>22</v>
      </c>
      <c r="L317" s="21"/>
    </row>
    <row r="318" s="6" customFormat="1" ht="36" customHeight="1" spans="1:12">
      <c r="A318" s="21">
        <v>314</v>
      </c>
      <c r="B318" s="25" t="s">
        <v>347</v>
      </c>
      <c r="C318" s="25" t="s">
        <v>415</v>
      </c>
      <c r="D318" s="25" t="s">
        <v>428</v>
      </c>
      <c r="E318" s="21" t="s">
        <v>18</v>
      </c>
      <c r="F318" s="25" t="s">
        <v>19</v>
      </c>
      <c r="G318" s="25" t="s">
        <v>50</v>
      </c>
      <c r="H318" s="26">
        <v>45756</v>
      </c>
      <c r="I318" s="47" t="s">
        <v>199</v>
      </c>
      <c r="J318" s="31">
        <v>800</v>
      </c>
      <c r="K318" s="30" t="s">
        <v>22</v>
      </c>
      <c r="L318" s="21"/>
    </row>
    <row r="319" s="6" customFormat="1" ht="36" customHeight="1" spans="1:12">
      <c r="A319" s="21">
        <v>315</v>
      </c>
      <c r="B319" s="25" t="s">
        <v>347</v>
      </c>
      <c r="C319" s="25" t="s">
        <v>415</v>
      </c>
      <c r="D319" s="25" t="s">
        <v>429</v>
      </c>
      <c r="E319" s="21" t="s">
        <v>18</v>
      </c>
      <c r="F319" s="25" t="s">
        <v>19</v>
      </c>
      <c r="G319" s="25" t="s">
        <v>50</v>
      </c>
      <c r="H319" s="26">
        <v>45752</v>
      </c>
      <c r="I319" s="47" t="s">
        <v>199</v>
      </c>
      <c r="J319" s="31">
        <v>800</v>
      </c>
      <c r="K319" s="30" t="s">
        <v>22</v>
      </c>
      <c r="L319" s="21"/>
    </row>
    <row r="320" s="6" customFormat="1" ht="36" customHeight="1" spans="1:12">
      <c r="A320" s="21">
        <v>316</v>
      </c>
      <c r="B320" s="25" t="s">
        <v>347</v>
      </c>
      <c r="C320" s="25" t="s">
        <v>415</v>
      </c>
      <c r="D320" s="25" t="s">
        <v>430</v>
      </c>
      <c r="E320" s="21" t="s">
        <v>18</v>
      </c>
      <c r="F320" s="25" t="s">
        <v>19</v>
      </c>
      <c r="G320" s="25" t="s">
        <v>20</v>
      </c>
      <c r="H320" s="26">
        <v>45792</v>
      </c>
      <c r="I320" s="31" t="s">
        <v>206</v>
      </c>
      <c r="J320" s="31">
        <v>600</v>
      </c>
      <c r="K320" s="30" t="s">
        <v>22</v>
      </c>
      <c r="L320" s="21"/>
    </row>
    <row r="321" s="6" customFormat="1" ht="36" customHeight="1" spans="1:12">
      <c r="A321" s="21">
        <v>317</v>
      </c>
      <c r="B321" s="25" t="s">
        <v>347</v>
      </c>
      <c r="C321" s="25" t="s">
        <v>415</v>
      </c>
      <c r="D321" s="25" t="s">
        <v>431</v>
      </c>
      <c r="E321" s="21" t="s">
        <v>18</v>
      </c>
      <c r="F321" s="25" t="s">
        <v>19</v>
      </c>
      <c r="G321" s="25" t="s">
        <v>20</v>
      </c>
      <c r="H321" s="26">
        <v>45712</v>
      </c>
      <c r="I321" s="47" t="s">
        <v>183</v>
      </c>
      <c r="J321" s="31">
        <v>600</v>
      </c>
      <c r="K321" s="30" t="s">
        <v>22</v>
      </c>
      <c r="L321" s="21"/>
    </row>
    <row r="322" s="6" customFormat="1" ht="36" customHeight="1" spans="1:12">
      <c r="A322" s="21">
        <v>318</v>
      </c>
      <c r="B322" s="25" t="s">
        <v>347</v>
      </c>
      <c r="C322" s="25" t="s">
        <v>415</v>
      </c>
      <c r="D322" s="27" t="s">
        <v>432</v>
      </c>
      <c r="E322" s="21" t="s">
        <v>18</v>
      </c>
      <c r="F322" s="25" t="s">
        <v>19</v>
      </c>
      <c r="G322" s="25" t="s">
        <v>47</v>
      </c>
      <c r="H322" s="26">
        <v>45778</v>
      </c>
      <c r="I322" s="31" t="s">
        <v>206</v>
      </c>
      <c r="J322" s="31">
        <v>800</v>
      </c>
      <c r="K322" s="30" t="s">
        <v>22</v>
      </c>
      <c r="L322" s="21"/>
    </row>
    <row r="323" s="6" customFormat="1" ht="36" customHeight="1" spans="1:12">
      <c r="A323" s="21">
        <v>319</v>
      </c>
      <c r="B323" s="25" t="s">
        <v>347</v>
      </c>
      <c r="C323" s="25" t="s">
        <v>415</v>
      </c>
      <c r="D323" s="25" t="s">
        <v>433</v>
      </c>
      <c r="E323" s="21" t="s">
        <v>18</v>
      </c>
      <c r="F323" s="25" t="s">
        <v>19</v>
      </c>
      <c r="G323" s="25" t="s">
        <v>20</v>
      </c>
      <c r="H323" s="26">
        <v>45810</v>
      </c>
      <c r="I323" s="47" t="s">
        <v>29</v>
      </c>
      <c r="J323" s="31">
        <v>600</v>
      </c>
      <c r="K323" s="30" t="s">
        <v>22</v>
      </c>
      <c r="L323" s="21"/>
    </row>
    <row r="324" s="6" customFormat="1" ht="36" customHeight="1" spans="1:12">
      <c r="A324" s="21">
        <v>320</v>
      </c>
      <c r="B324" s="25" t="s">
        <v>347</v>
      </c>
      <c r="C324" s="25" t="s">
        <v>415</v>
      </c>
      <c r="D324" s="25" t="s">
        <v>434</v>
      </c>
      <c r="E324" s="21" t="s">
        <v>18</v>
      </c>
      <c r="F324" s="25" t="s">
        <v>19</v>
      </c>
      <c r="G324" s="25" t="s">
        <v>435</v>
      </c>
      <c r="H324" s="26">
        <v>45775</v>
      </c>
      <c r="I324" s="47" t="s">
        <v>199</v>
      </c>
      <c r="J324" s="31">
        <v>800</v>
      </c>
      <c r="K324" s="30" t="s">
        <v>22</v>
      </c>
      <c r="L324" s="21"/>
    </row>
    <row r="325" s="6" customFormat="1" ht="36" customHeight="1" spans="1:12">
      <c r="A325" s="21">
        <v>321</v>
      </c>
      <c r="B325" s="25" t="s">
        <v>347</v>
      </c>
      <c r="C325" s="25" t="s">
        <v>415</v>
      </c>
      <c r="D325" s="27" t="s">
        <v>436</v>
      </c>
      <c r="E325" s="21" t="s">
        <v>18</v>
      </c>
      <c r="F325" s="25" t="s">
        <v>19</v>
      </c>
      <c r="G325" s="25" t="s">
        <v>20</v>
      </c>
      <c r="H325" s="26">
        <v>45717</v>
      </c>
      <c r="I325" s="47" t="s">
        <v>203</v>
      </c>
      <c r="J325" s="31">
        <v>600</v>
      </c>
      <c r="K325" s="30" t="s">
        <v>22</v>
      </c>
      <c r="L325" s="21"/>
    </row>
    <row r="326" s="6" customFormat="1" ht="36" customHeight="1" spans="1:12">
      <c r="A326" s="21">
        <v>322</v>
      </c>
      <c r="B326" s="25" t="s">
        <v>347</v>
      </c>
      <c r="C326" s="25" t="s">
        <v>415</v>
      </c>
      <c r="D326" s="25" t="s">
        <v>437</v>
      </c>
      <c r="E326" s="21" t="s">
        <v>18</v>
      </c>
      <c r="F326" s="25" t="s">
        <v>19</v>
      </c>
      <c r="G326" s="25" t="s">
        <v>20</v>
      </c>
      <c r="H326" s="26">
        <v>45691</v>
      </c>
      <c r="I326" s="47" t="s">
        <v>183</v>
      </c>
      <c r="J326" s="31">
        <v>600</v>
      </c>
      <c r="K326" s="30" t="s">
        <v>22</v>
      </c>
      <c r="L326" s="21"/>
    </row>
    <row r="327" s="6" customFormat="1" ht="36" customHeight="1" spans="1:12">
      <c r="A327" s="21">
        <v>323</v>
      </c>
      <c r="B327" s="25" t="s">
        <v>347</v>
      </c>
      <c r="C327" s="25" t="s">
        <v>415</v>
      </c>
      <c r="D327" s="25" t="s">
        <v>438</v>
      </c>
      <c r="E327" s="21" t="s">
        <v>18</v>
      </c>
      <c r="F327" s="25" t="s">
        <v>19</v>
      </c>
      <c r="G327" s="25" t="s">
        <v>20</v>
      </c>
      <c r="H327" s="26">
        <v>45691</v>
      </c>
      <c r="I327" s="47" t="s">
        <v>183</v>
      </c>
      <c r="J327" s="31">
        <v>600</v>
      </c>
      <c r="K327" s="30" t="s">
        <v>22</v>
      </c>
      <c r="L327" s="21"/>
    </row>
    <row r="328" s="6" customFormat="1" ht="36" customHeight="1" spans="1:12">
      <c r="A328" s="21">
        <v>324</v>
      </c>
      <c r="B328" s="27" t="s">
        <v>347</v>
      </c>
      <c r="C328" s="27" t="s">
        <v>439</v>
      </c>
      <c r="D328" s="27" t="s">
        <v>440</v>
      </c>
      <c r="E328" s="21" t="s">
        <v>18</v>
      </c>
      <c r="F328" s="27" t="s">
        <v>19</v>
      </c>
      <c r="G328" s="27" t="s">
        <v>20</v>
      </c>
      <c r="H328" s="42">
        <v>45778</v>
      </c>
      <c r="I328" s="49" t="s">
        <v>206</v>
      </c>
      <c r="J328" s="50">
        <v>600</v>
      </c>
      <c r="K328" s="30" t="s">
        <v>22</v>
      </c>
      <c r="L328" s="21"/>
    </row>
    <row r="329" s="6" customFormat="1" ht="36" customHeight="1" spans="1:12">
      <c r="A329" s="21">
        <v>325</v>
      </c>
      <c r="B329" s="27" t="s">
        <v>347</v>
      </c>
      <c r="C329" s="27" t="s">
        <v>439</v>
      </c>
      <c r="D329" s="27" t="s">
        <v>441</v>
      </c>
      <c r="E329" s="21" t="s">
        <v>18</v>
      </c>
      <c r="F329" s="27" t="s">
        <v>19</v>
      </c>
      <c r="G329" s="27" t="s">
        <v>20</v>
      </c>
      <c r="H329" s="42">
        <v>45689</v>
      </c>
      <c r="I329" s="47" t="s">
        <v>183</v>
      </c>
      <c r="J329" s="31">
        <v>600</v>
      </c>
      <c r="K329" s="30" t="s">
        <v>22</v>
      </c>
      <c r="L329" s="21"/>
    </row>
    <row r="330" s="6" customFormat="1" ht="36" customHeight="1" spans="1:12">
      <c r="A330" s="21">
        <v>326</v>
      </c>
      <c r="B330" s="27" t="s">
        <v>347</v>
      </c>
      <c r="C330" s="27" t="s">
        <v>439</v>
      </c>
      <c r="D330" s="27" t="s">
        <v>442</v>
      </c>
      <c r="E330" s="21" t="s">
        <v>18</v>
      </c>
      <c r="F330" s="27" t="s">
        <v>19</v>
      </c>
      <c r="G330" s="27" t="s">
        <v>20</v>
      </c>
      <c r="H330" s="42">
        <v>45689</v>
      </c>
      <c r="I330" s="47" t="s">
        <v>183</v>
      </c>
      <c r="J330" s="31">
        <v>600</v>
      </c>
      <c r="K330" s="30" t="s">
        <v>22</v>
      </c>
      <c r="L330" s="21"/>
    </row>
    <row r="331" s="6" customFormat="1" ht="36" customHeight="1" spans="1:12">
      <c r="A331" s="21">
        <v>327</v>
      </c>
      <c r="B331" s="27" t="s">
        <v>347</v>
      </c>
      <c r="C331" s="27" t="s">
        <v>439</v>
      </c>
      <c r="D331" s="27" t="s">
        <v>443</v>
      </c>
      <c r="E331" s="21" t="s">
        <v>18</v>
      </c>
      <c r="F331" s="27" t="s">
        <v>19</v>
      </c>
      <c r="G331" s="27" t="s">
        <v>20</v>
      </c>
      <c r="H331" s="42">
        <v>45809</v>
      </c>
      <c r="I331" s="47" t="s">
        <v>29</v>
      </c>
      <c r="J331" s="31">
        <v>600</v>
      </c>
      <c r="K331" s="30" t="s">
        <v>22</v>
      </c>
      <c r="L331" s="21"/>
    </row>
    <row r="332" s="6" customFormat="1" ht="36" customHeight="1" spans="1:12">
      <c r="A332" s="21">
        <v>328</v>
      </c>
      <c r="B332" s="25" t="s">
        <v>347</v>
      </c>
      <c r="C332" s="25" t="s">
        <v>439</v>
      </c>
      <c r="D332" s="25" t="s">
        <v>444</v>
      </c>
      <c r="E332" s="21" t="s">
        <v>18</v>
      </c>
      <c r="F332" s="25" t="s">
        <v>19</v>
      </c>
      <c r="G332" s="25" t="s">
        <v>20</v>
      </c>
      <c r="H332" s="42">
        <v>45748</v>
      </c>
      <c r="I332" s="47" t="s">
        <v>199</v>
      </c>
      <c r="J332" s="31">
        <v>600</v>
      </c>
      <c r="K332" s="30" t="s">
        <v>22</v>
      </c>
      <c r="L332" s="21"/>
    </row>
    <row r="333" s="6" customFormat="1" ht="36" customHeight="1" spans="1:12">
      <c r="A333" s="21">
        <v>329</v>
      </c>
      <c r="B333" s="27" t="s">
        <v>347</v>
      </c>
      <c r="C333" s="27" t="s">
        <v>439</v>
      </c>
      <c r="D333" s="27" t="s">
        <v>445</v>
      </c>
      <c r="E333" s="21" t="s">
        <v>18</v>
      </c>
      <c r="F333" s="27" t="s">
        <v>19</v>
      </c>
      <c r="G333" s="27" t="s">
        <v>20</v>
      </c>
      <c r="H333" s="42">
        <v>45689</v>
      </c>
      <c r="I333" s="47" t="s">
        <v>183</v>
      </c>
      <c r="J333" s="31">
        <v>600</v>
      </c>
      <c r="K333" s="30" t="s">
        <v>22</v>
      </c>
      <c r="L333" s="21"/>
    </row>
    <row r="334" s="6" customFormat="1" ht="36" customHeight="1" spans="1:12">
      <c r="A334" s="21">
        <v>330</v>
      </c>
      <c r="B334" s="25" t="s">
        <v>347</v>
      </c>
      <c r="C334" s="25" t="s">
        <v>439</v>
      </c>
      <c r="D334" s="25" t="s">
        <v>446</v>
      </c>
      <c r="E334" s="21" t="s">
        <v>18</v>
      </c>
      <c r="F334" s="25" t="s">
        <v>19</v>
      </c>
      <c r="G334" s="25" t="s">
        <v>447</v>
      </c>
      <c r="H334" s="42">
        <v>45717</v>
      </c>
      <c r="I334" s="47" t="s">
        <v>203</v>
      </c>
      <c r="J334" s="31">
        <v>800</v>
      </c>
      <c r="K334" s="30" t="s">
        <v>22</v>
      </c>
      <c r="L334" s="21"/>
    </row>
    <row r="335" s="6" customFormat="1" ht="36" customHeight="1" spans="1:12">
      <c r="A335" s="21">
        <v>331</v>
      </c>
      <c r="B335" s="27" t="s">
        <v>347</v>
      </c>
      <c r="C335" s="27" t="s">
        <v>448</v>
      </c>
      <c r="D335" s="27" t="s">
        <v>449</v>
      </c>
      <c r="E335" s="21" t="s">
        <v>18</v>
      </c>
      <c r="F335" s="27" t="s">
        <v>19</v>
      </c>
      <c r="G335" s="27" t="s">
        <v>20</v>
      </c>
      <c r="H335" s="42">
        <v>45717</v>
      </c>
      <c r="I335" s="47" t="s">
        <v>203</v>
      </c>
      <c r="J335" s="31">
        <v>600</v>
      </c>
      <c r="K335" s="30" t="s">
        <v>22</v>
      </c>
      <c r="L335" s="21"/>
    </row>
    <row r="336" s="6" customFormat="1" ht="36" customHeight="1" spans="1:12">
      <c r="A336" s="21">
        <v>332</v>
      </c>
      <c r="B336" s="27" t="s">
        <v>347</v>
      </c>
      <c r="C336" s="27" t="s">
        <v>450</v>
      </c>
      <c r="D336" s="27" t="s">
        <v>451</v>
      </c>
      <c r="E336" s="21" t="s">
        <v>18</v>
      </c>
      <c r="F336" s="27" t="s">
        <v>19</v>
      </c>
      <c r="G336" s="27" t="s">
        <v>20</v>
      </c>
      <c r="H336" s="42" t="s">
        <v>156</v>
      </c>
      <c r="I336" s="47" t="s">
        <v>29</v>
      </c>
      <c r="J336" s="48">
        <v>600</v>
      </c>
      <c r="K336" s="30" t="s">
        <v>22</v>
      </c>
      <c r="L336" s="21"/>
    </row>
    <row r="337" s="6" customFormat="1" ht="36" customHeight="1" spans="1:12">
      <c r="A337" s="21">
        <v>333</v>
      </c>
      <c r="B337" s="27" t="s">
        <v>347</v>
      </c>
      <c r="C337" s="27" t="s">
        <v>450</v>
      </c>
      <c r="D337" s="27" t="s">
        <v>452</v>
      </c>
      <c r="E337" s="21" t="s">
        <v>18</v>
      </c>
      <c r="F337" s="27" t="s">
        <v>19</v>
      </c>
      <c r="G337" s="25" t="s">
        <v>50</v>
      </c>
      <c r="H337" s="26" t="s">
        <v>107</v>
      </c>
      <c r="I337" s="47" t="s">
        <v>203</v>
      </c>
      <c r="J337" s="31">
        <v>800</v>
      </c>
      <c r="K337" s="30" t="s">
        <v>22</v>
      </c>
      <c r="L337" s="21"/>
    </row>
    <row r="338" s="6" customFormat="1" ht="36" customHeight="1" spans="1:12">
      <c r="A338" s="21">
        <v>334</v>
      </c>
      <c r="B338" s="27" t="s">
        <v>347</v>
      </c>
      <c r="C338" s="27" t="s">
        <v>453</v>
      </c>
      <c r="D338" s="27" t="s">
        <v>454</v>
      </c>
      <c r="E338" s="21" t="s">
        <v>18</v>
      </c>
      <c r="F338" s="27" t="s">
        <v>19</v>
      </c>
      <c r="G338" s="27" t="s">
        <v>20</v>
      </c>
      <c r="H338" s="42" t="s">
        <v>455</v>
      </c>
      <c r="I338" s="47" t="s">
        <v>29</v>
      </c>
      <c r="J338" s="48">
        <v>600</v>
      </c>
      <c r="K338" s="30" t="s">
        <v>22</v>
      </c>
      <c r="L338" s="21"/>
    </row>
    <row r="339" s="6" customFormat="1" ht="36" customHeight="1" spans="1:12">
      <c r="A339" s="21">
        <v>335</v>
      </c>
      <c r="B339" s="32" t="s">
        <v>347</v>
      </c>
      <c r="C339" s="32" t="s">
        <v>453</v>
      </c>
      <c r="D339" s="27" t="s">
        <v>456</v>
      </c>
      <c r="E339" s="21" t="s">
        <v>18</v>
      </c>
      <c r="F339" s="27" t="s">
        <v>19</v>
      </c>
      <c r="G339" s="27" t="s">
        <v>20</v>
      </c>
      <c r="H339" s="42">
        <v>45748</v>
      </c>
      <c r="I339" s="27" t="s">
        <v>199</v>
      </c>
      <c r="J339" s="48">
        <v>600</v>
      </c>
      <c r="K339" s="30" t="s">
        <v>22</v>
      </c>
      <c r="L339" s="21"/>
    </row>
    <row r="340" s="6" customFormat="1" ht="36" customHeight="1" spans="1:12">
      <c r="A340" s="21">
        <v>336</v>
      </c>
      <c r="B340" s="27" t="s">
        <v>347</v>
      </c>
      <c r="C340" s="27" t="s">
        <v>453</v>
      </c>
      <c r="D340" s="27" t="s">
        <v>457</v>
      </c>
      <c r="E340" s="21" t="s">
        <v>18</v>
      </c>
      <c r="F340" s="27" t="s">
        <v>19</v>
      </c>
      <c r="G340" s="27" t="s">
        <v>20</v>
      </c>
      <c r="H340" s="42" t="s">
        <v>107</v>
      </c>
      <c r="I340" s="47" t="s">
        <v>203</v>
      </c>
      <c r="J340" s="48">
        <v>600</v>
      </c>
      <c r="K340" s="30" t="s">
        <v>22</v>
      </c>
      <c r="L340" s="21"/>
    </row>
    <row r="341" s="6" customFormat="1" ht="36" customHeight="1" spans="1:12">
      <c r="A341" s="21">
        <v>337</v>
      </c>
      <c r="B341" s="27" t="s">
        <v>347</v>
      </c>
      <c r="C341" s="27" t="s">
        <v>453</v>
      </c>
      <c r="D341" s="27" t="s">
        <v>458</v>
      </c>
      <c r="E341" s="21" t="s">
        <v>18</v>
      </c>
      <c r="F341" s="27" t="s">
        <v>19</v>
      </c>
      <c r="G341" s="27" t="s">
        <v>20</v>
      </c>
      <c r="H341" s="42" t="s">
        <v>107</v>
      </c>
      <c r="I341" s="47" t="s">
        <v>203</v>
      </c>
      <c r="J341" s="48">
        <v>600</v>
      </c>
      <c r="K341" s="30" t="s">
        <v>22</v>
      </c>
      <c r="L341" s="21"/>
    </row>
    <row r="342" s="6" customFormat="1" ht="36" customHeight="1" spans="1:12">
      <c r="A342" s="21">
        <v>338</v>
      </c>
      <c r="B342" s="25" t="s">
        <v>347</v>
      </c>
      <c r="C342" s="25" t="s">
        <v>453</v>
      </c>
      <c r="D342" s="27" t="s">
        <v>459</v>
      </c>
      <c r="E342" s="21" t="s">
        <v>18</v>
      </c>
      <c r="F342" s="25" t="s">
        <v>19</v>
      </c>
      <c r="G342" s="27" t="s">
        <v>20</v>
      </c>
      <c r="H342" s="42" t="s">
        <v>107</v>
      </c>
      <c r="I342" s="47" t="s">
        <v>203</v>
      </c>
      <c r="J342" s="48">
        <v>600</v>
      </c>
      <c r="K342" s="30" t="s">
        <v>22</v>
      </c>
      <c r="L342" s="21"/>
    </row>
    <row r="343" s="6" customFormat="1" ht="36" customHeight="1" spans="1:12">
      <c r="A343" s="21">
        <v>339</v>
      </c>
      <c r="B343" s="25" t="s">
        <v>347</v>
      </c>
      <c r="C343" s="27" t="s">
        <v>453</v>
      </c>
      <c r="D343" s="27" t="s">
        <v>460</v>
      </c>
      <c r="E343" s="21" t="s">
        <v>18</v>
      </c>
      <c r="F343" s="25" t="s">
        <v>19</v>
      </c>
      <c r="G343" s="27" t="s">
        <v>20</v>
      </c>
      <c r="H343" s="42" t="s">
        <v>455</v>
      </c>
      <c r="I343" s="47" t="s">
        <v>29</v>
      </c>
      <c r="J343" s="48">
        <v>600</v>
      </c>
      <c r="K343" s="30" t="s">
        <v>22</v>
      </c>
      <c r="L343" s="21"/>
    </row>
    <row r="344" s="6" customFormat="1" ht="36" customHeight="1" spans="1:12">
      <c r="A344" s="21">
        <v>340</v>
      </c>
      <c r="B344" s="25" t="s">
        <v>347</v>
      </c>
      <c r="C344" s="25" t="s">
        <v>461</v>
      </c>
      <c r="D344" s="25" t="s">
        <v>462</v>
      </c>
      <c r="E344" s="21" t="s">
        <v>18</v>
      </c>
      <c r="F344" s="25" t="s">
        <v>19</v>
      </c>
      <c r="G344" s="25" t="s">
        <v>463</v>
      </c>
      <c r="H344" s="26" t="s">
        <v>464</v>
      </c>
      <c r="I344" s="47" t="s">
        <v>199</v>
      </c>
      <c r="J344" s="31">
        <v>800</v>
      </c>
      <c r="K344" s="30" t="s">
        <v>22</v>
      </c>
      <c r="L344" s="21"/>
    </row>
    <row r="345" s="6" customFormat="1" ht="36" customHeight="1" spans="1:12">
      <c r="A345" s="21">
        <v>341</v>
      </c>
      <c r="B345" s="25" t="s">
        <v>347</v>
      </c>
      <c r="C345" s="25" t="s">
        <v>461</v>
      </c>
      <c r="D345" s="25" t="s">
        <v>465</v>
      </c>
      <c r="E345" s="21" t="s">
        <v>18</v>
      </c>
      <c r="F345" s="25" t="s">
        <v>19</v>
      </c>
      <c r="G345" s="25" t="s">
        <v>70</v>
      </c>
      <c r="H345" s="26" t="s">
        <v>466</v>
      </c>
      <c r="I345" s="47" t="s">
        <v>29</v>
      </c>
      <c r="J345" s="31">
        <v>800</v>
      </c>
      <c r="K345" s="30" t="s">
        <v>22</v>
      </c>
      <c r="L345" s="21"/>
    </row>
    <row r="346" s="6" customFormat="1" ht="36" customHeight="1" spans="1:12">
      <c r="A346" s="21">
        <v>342</v>
      </c>
      <c r="B346" s="25" t="s">
        <v>347</v>
      </c>
      <c r="C346" s="25" t="s">
        <v>461</v>
      </c>
      <c r="D346" s="25" t="s">
        <v>467</v>
      </c>
      <c r="E346" s="21" t="s">
        <v>18</v>
      </c>
      <c r="F346" s="25" t="s">
        <v>19</v>
      </c>
      <c r="G346" s="25" t="s">
        <v>20</v>
      </c>
      <c r="H346" s="26" t="s">
        <v>468</v>
      </c>
      <c r="I346" s="31" t="s">
        <v>186</v>
      </c>
      <c r="J346" s="31">
        <v>600</v>
      </c>
      <c r="K346" s="30" t="s">
        <v>22</v>
      </c>
      <c r="L346" s="21"/>
    </row>
    <row r="347" s="6" customFormat="1" ht="36" customHeight="1" spans="1:12">
      <c r="A347" s="21">
        <v>343</v>
      </c>
      <c r="B347" s="25" t="s">
        <v>347</v>
      </c>
      <c r="C347" s="25" t="s">
        <v>461</v>
      </c>
      <c r="D347" s="25" t="s">
        <v>469</v>
      </c>
      <c r="E347" s="21" t="s">
        <v>18</v>
      </c>
      <c r="F347" s="25" t="s">
        <v>19</v>
      </c>
      <c r="G347" s="25" t="s">
        <v>50</v>
      </c>
      <c r="H347" s="26" t="s">
        <v>470</v>
      </c>
      <c r="I347" s="47" t="s">
        <v>29</v>
      </c>
      <c r="J347" s="31">
        <v>800</v>
      </c>
      <c r="K347" s="30" t="s">
        <v>22</v>
      </c>
      <c r="L347" s="21"/>
    </row>
    <row r="348" s="6" customFormat="1" ht="36" customHeight="1" spans="1:12">
      <c r="A348" s="21">
        <v>344</v>
      </c>
      <c r="B348" s="25" t="s">
        <v>347</v>
      </c>
      <c r="C348" s="25" t="s">
        <v>461</v>
      </c>
      <c r="D348" s="25" t="s">
        <v>471</v>
      </c>
      <c r="E348" s="21" t="s">
        <v>18</v>
      </c>
      <c r="F348" s="25" t="s">
        <v>19</v>
      </c>
      <c r="G348" s="25" t="s">
        <v>20</v>
      </c>
      <c r="H348" s="26" t="s">
        <v>472</v>
      </c>
      <c r="I348" s="47" t="s">
        <v>29</v>
      </c>
      <c r="J348" s="31">
        <v>600</v>
      </c>
      <c r="K348" s="30" t="s">
        <v>22</v>
      </c>
      <c r="L348" s="21"/>
    </row>
    <row r="349" s="6" customFormat="1" ht="36" customHeight="1" spans="1:12">
      <c r="A349" s="21">
        <v>345</v>
      </c>
      <c r="B349" s="25" t="s">
        <v>347</v>
      </c>
      <c r="C349" s="25" t="s">
        <v>461</v>
      </c>
      <c r="D349" s="25" t="s">
        <v>473</v>
      </c>
      <c r="E349" s="21" t="s">
        <v>18</v>
      </c>
      <c r="F349" s="25" t="s">
        <v>19</v>
      </c>
      <c r="G349" s="25" t="s">
        <v>70</v>
      </c>
      <c r="H349" s="42" t="s">
        <v>474</v>
      </c>
      <c r="I349" s="25" t="s">
        <v>329</v>
      </c>
      <c r="J349" s="31">
        <v>800</v>
      </c>
      <c r="K349" s="30" t="s">
        <v>22</v>
      </c>
      <c r="L349" s="21"/>
    </row>
    <row r="350" s="6" customFormat="1" ht="36" customHeight="1" spans="1:12">
      <c r="A350" s="21">
        <v>346</v>
      </c>
      <c r="B350" s="25" t="s">
        <v>347</v>
      </c>
      <c r="C350" s="25" t="s">
        <v>461</v>
      </c>
      <c r="D350" s="25" t="s">
        <v>475</v>
      </c>
      <c r="E350" s="21" t="s">
        <v>18</v>
      </c>
      <c r="F350" s="25" t="s">
        <v>19</v>
      </c>
      <c r="G350" s="25" t="s">
        <v>20</v>
      </c>
      <c r="H350" s="42" t="s">
        <v>476</v>
      </c>
      <c r="I350" s="47" t="s">
        <v>29</v>
      </c>
      <c r="J350" s="31">
        <v>600</v>
      </c>
      <c r="K350" s="30" t="s">
        <v>22</v>
      </c>
      <c r="L350" s="21"/>
    </row>
    <row r="351" s="6" customFormat="1" ht="36" customHeight="1" spans="1:12">
      <c r="A351" s="21">
        <v>347</v>
      </c>
      <c r="B351" s="25" t="s">
        <v>347</v>
      </c>
      <c r="C351" s="25" t="s">
        <v>461</v>
      </c>
      <c r="D351" s="25" t="s">
        <v>477</v>
      </c>
      <c r="E351" s="21" t="s">
        <v>18</v>
      </c>
      <c r="F351" s="25" t="s">
        <v>19</v>
      </c>
      <c r="G351" s="25" t="s">
        <v>20</v>
      </c>
      <c r="H351" s="26" t="s">
        <v>468</v>
      </c>
      <c r="I351" s="31" t="s">
        <v>186</v>
      </c>
      <c r="J351" s="31">
        <v>600</v>
      </c>
      <c r="K351" s="30" t="s">
        <v>22</v>
      </c>
      <c r="L351" s="21"/>
    </row>
    <row r="352" s="6" customFormat="1" ht="36" customHeight="1" spans="1:12">
      <c r="A352" s="21">
        <v>348</v>
      </c>
      <c r="B352" s="25" t="s">
        <v>347</v>
      </c>
      <c r="C352" s="25" t="s">
        <v>461</v>
      </c>
      <c r="D352" s="25" t="s">
        <v>478</v>
      </c>
      <c r="E352" s="21" t="s">
        <v>18</v>
      </c>
      <c r="F352" s="25" t="s">
        <v>19</v>
      </c>
      <c r="G352" s="25" t="s">
        <v>20</v>
      </c>
      <c r="H352" s="26" t="s">
        <v>468</v>
      </c>
      <c r="I352" s="31" t="s">
        <v>186</v>
      </c>
      <c r="J352" s="31">
        <v>600</v>
      </c>
      <c r="K352" s="30" t="s">
        <v>22</v>
      </c>
      <c r="L352" s="21"/>
    </row>
    <row r="353" s="6" customFormat="1" ht="36" customHeight="1" spans="1:12">
      <c r="A353" s="21">
        <v>349</v>
      </c>
      <c r="B353" s="25" t="s">
        <v>347</v>
      </c>
      <c r="C353" s="25" t="s">
        <v>461</v>
      </c>
      <c r="D353" s="25" t="s">
        <v>479</v>
      </c>
      <c r="E353" s="21" t="s">
        <v>18</v>
      </c>
      <c r="F353" s="25" t="s">
        <v>19</v>
      </c>
      <c r="G353" s="25" t="s">
        <v>20</v>
      </c>
      <c r="H353" s="26" t="s">
        <v>468</v>
      </c>
      <c r="I353" s="31" t="s">
        <v>186</v>
      </c>
      <c r="J353" s="31">
        <v>600</v>
      </c>
      <c r="K353" s="30" t="s">
        <v>22</v>
      </c>
      <c r="L353" s="21"/>
    </row>
    <row r="354" s="6" customFormat="1" ht="36" customHeight="1" spans="1:12">
      <c r="A354" s="21">
        <v>350</v>
      </c>
      <c r="B354" s="25" t="s">
        <v>347</v>
      </c>
      <c r="C354" s="25" t="s">
        <v>480</v>
      </c>
      <c r="D354" s="25" t="s">
        <v>481</v>
      </c>
      <c r="E354" s="21" t="s">
        <v>18</v>
      </c>
      <c r="F354" s="25" t="s">
        <v>19</v>
      </c>
      <c r="G354" s="25" t="s">
        <v>274</v>
      </c>
      <c r="H354" s="26">
        <v>45778</v>
      </c>
      <c r="I354" s="47" t="s">
        <v>29</v>
      </c>
      <c r="J354" s="31">
        <v>600</v>
      </c>
      <c r="K354" s="30" t="s">
        <v>22</v>
      </c>
      <c r="L354" s="21"/>
    </row>
    <row r="355" s="6" customFormat="1" ht="36" customHeight="1" spans="1:12">
      <c r="A355" s="21">
        <v>351</v>
      </c>
      <c r="B355" s="25" t="s">
        <v>347</v>
      </c>
      <c r="C355" s="25" t="s">
        <v>480</v>
      </c>
      <c r="D355" s="25" t="s">
        <v>482</v>
      </c>
      <c r="E355" s="21" t="s">
        <v>18</v>
      </c>
      <c r="F355" s="25" t="s">
        <v>19</v>
      </c>
      <c r="G355" s="25" t="s">
        <v>20</v>
      </c>
      <c r="H355" s="26">
        <v>45658</v>
      </c>
      <c r="I355" s="31" t="s">
        <v>186</v>
      </c>
      <c r="J355" s="31">
        <v>600</v>
      </c>
      <c r="K355" s="30" t="s">
        <v>22</v>
      </c>
      <c r="L355" s="21"/>
    </row>
    <row r="356" s="6" customFormat="1" ht="36" customHeight="1" spans="1:12">
      <c r="A356" s="21">
        <v>352</v>
      </c>
      <c r="B356" s="27" t="s">
        <v>347</v>
      </c>
      <c r="C356" s="27" t="s">
        <v>483</v>
      </c>
      <c r="D356" s="27" t="s">
        <v>484</v>
      </c>
      <c r="E356" s="21" t="s">
        <v>18</v>
      </c>
      <c r="F356" s="27" t="s">
        <v>19</v>
      </c>
      <c r="G356" s="27" t="s">
        <v>20</v>
      </c>
      <c r="H356" s="42">
        <v>45711</v>
      </c>
      <c r="I356" s="47" t="s">
        <v>183</v>
      </c>
      <c r="J356" s="48">
        <v>600</v>
      </c>
      <c r="K356" s="30" t="s">
        <v>22</v>
      </c>
      <c r="L356" s="21"/>
    </row>
    <row r="357" s="6" customFormat="1" ht="36" customHeight="1" spans="1:12">
      <c r="A357" s="21">
        <v>353</v>
      </c>
      <c r="B357" s="27" t="s">
        <v>347</v>
      </c>
      <c r="C357" s="27" t="s">
        <v>483</v>
      </c>
      <c r="D357" s="25" t="s">
        <v>485</v>
      </c>
      <c r="E357" s="21" t="s">
        <v>18</v>
      </c>
      <c r="F357" s="27" t="s">
        <v>19</v>
      </c>
      <c r="G357" s="25" t="s">
        <v>20</v>
      </c>
      <c r="H357" s="42">
        <v>45703</v>
      </c>
      <c r="I357" s="47" t="s">
        <v>183</v>
      </c>
      <c r="J357" s="48">
        <v>600</v>
      </c>
      <c r="K357" s="30" t="s">
        <v>22</v>
      </c>
      <c r="L357" s="21"/>
    </row>
    <row r="358" s="6" customFormat="1" ht="36" customHeight="1" spans="1:12">
      <c r="A358" s="21">
        <v>354</v>
      </c>
      <c r="B358" s="27" t="s">
        <v>347</v>
      </c>
      <c r="C358" s="27" t="s">
        <v>483</v>
      </c>
      <c r="D358" s="25" t="s">
        <v>486</v>
      </c>
      <c r="E358" s="21" t="s">
        <v>18</v>
      </c>
      <c r="F358" s="27" t="s">
        <v>19</v>
      </c>
      <c r="G358" s="25" t="s">
        <v>20</v>
      </c>
      <c r="H358" s="42">
        <v>45701</v>
      </c>
      <c r="I358" s="47" t="s">
        <v>183</v>
      </c>
      <c r="J358" s="48">
        <v>600</v>
      </c>
      <c r="K358" s="30" t="s">
        <v>22</v>
      </c>
      <c r="L358" s="21"/>
    </row>
    <row r="359" s="6" customFormat="1" ht="36" customHeight="1" spans="1:12">
      <c r="A359" s="21">
        <v>355</v>
      </c>
      <c r="B359" s="27" t="s">
        <v>347</v>
      </c>
      <c r="C359" s="27" t="s">
        <v>483</v>
      </c>
      <c r="D359" s="25" t="s">
        <v>487</v>
      </c>
      <c r="E359" s="21" t="s">
        <v>18</v>
      </c>
      <c r="F359" s="27" t="s">
        <v>19</v>
      </c>
      <c r="G359" s="25" t="s">
        <v>36</v>
      </c>
      <c r="H359" s="42">
        <v>45756</v>
      </c>
      <c r="I359" s="47" t="s">
        <v>199</v>
      </c>
      <c r="J359" s="48">
        <v>800</v>
      </c>
      <c r="K359" s="30" t="s">
        <v>22</v>
      </c>
      <c r="L359" s="21"/>
    </row>
    <row r="360" s="6" customFormat="1" ht="36" customHeight="1" spans="1:12">
      <c r="A360" s="21">
        <v>356</v>
      </c>
      <c r="B360" s="27" t="s">
        <v>347</v>
      </c>
      <c r="C360" s="27" t="s">
        <v>483</v>
      </c>
      <c r="D360" s="25" t="s">
        <v>488</v>
      </c>
      <c r="E360" s="21" t="s">
        <v>18</v>
      </c>
      <c r="F360" s="27" t="s">
        <v>19</v>
      </c>
      <c r="G360" s="25" t="s">
        <v>50</v>
      </c>
      <c r="H360" s="42">
        <v>45774</v>
      </c>
      <c r="I360" s="47" t="s">
        <v>199</v>
      </c>
      <c r="J360" s="48">
        <v>800</v>
      </c>
      <c r="K360" s="30" t="s">
        <v>22</v>
      </c>
      <c r="L360" s="21"/>
    </row>
    <row r="361" s="6" customFormat="1" ht="36" customHeight="1" spans="1:12">
      <c r="A361" s="21">
        <v>357</v>
      </c>
      <c r="B361" s="27" t="s">
        <v>347</v>
      </c>
      <c r="C361" s="27" t="s">
        <v>483</v>
      </c>
      <c r="D361" s="25" t="s">
        <v>489</v>
      </c>
      <c r="E361" s="21" t="s">
        <v>18</v>
      </c>
      <c r="F361" s="27" t="s">
        <v>19</v>
      </c>
      <c r="G361" s="25" t="s">
        <v>70</v>
      </c>
      <c r="H361" s="42">
        <v>45701</v>
      </c>
      <c r="I361" s="47" t="s">
        <v>183</v>
      </c>
      <c r="J361" s="48">
        <v>800</v>
      </c>
      <c r="K361" s="30" t="s">
        <v>22</v>
      </c>
      <c r="L361" s="21"/>
    </row>
    <row r="362" s="6" customFormat="1" ht="36" customHeight="1" spans="1:12">
      <c r="A362" s="21">
        <v>358</v>
      </c>
      <c r="B362" s="27" t="s">
        <v>347</v>
      </c>
      <c r="C362" s="27" t="s">
        <v>483</v>
      </c>
      <c r="D362" s="25" t="s">
        <v>490</v>
      </c>
      <c r="E362" s="21" t="s">
        <v>18</v>
      </c>
      <c r="F362" s="27" t="s">
        <v>19</v>
      </c>
      <c r="G362" s="25" t="s">
        <v>70</v>
      </c>
      <c r="H362" s="42">
        <v>45701</v>
      </c>
      <c r="I362" s="47" t="s">
        <v>183</v>
      </c>
      <c r="J362" s="48">
        <v>800</v>
      </c>
      <c r="K362" s="30" t="s">
        <v>22</v>
      </c>
      <c r="L362" s="21"/>
    </row>
    <row r="363" s="6" customFormat="1" ht="36" customHeight="1" spans="1:12">
      <c r="A363" s="21">
        <v>359</v>
      </c>
      <c r="B363" s="27" t="s">
        <v>347</v>
      </c>
      <c r="C363" s="27" t="s">
        <v>483</v>
      </c>
      <c r="D363" s="25" t="s">
        <v>491</v>
      </c>
      <c r="E363" s="21" t="s">
        <v>18</v>
      </c>
      <c r="F363" s="27" t="s">
        <v>19</v>
      </c>
      <c r="G363" s="25" t="s">
        <v>20</v>
      </c>
      <c r="H363" s="42">
        <v>45701</v>
      </c>
      <c r="I363" s="47" t="s">
        <v>183</v>
      </c>
      <c r="J363" s="48">
        <v>600</v>
      </c>
      <c r="K363" s="30" t="s">
        <v>22</v>
      </c>
      <c r="L363" s="21"/>
    </row>
    <row r="364" s="6" customFormat="1" ht="36" customHeight="1" spans="1:12">
      <c r="A364" s="21">
        <v>360</v>
      </c>
      <c r="B364" s="27" t="s">
        <v>347</v>
      </c>
      <c r="C364" s="27" t="s">
        <v>483</v>
      </c>
      <c r="D364" s="25" t="s">
        <v>492</v>
      </c>
      <c r="E364" s="21" t="s">
        <v>18</v>
      </c>
      <c r="F364" s="27" t="s">
        <v>19</v>
      </c>
      <c r="G364" s="25" t="s">
        <v>70</v>
      </c>
      <c r="H364" s="42">
        <v>45729</v>
      </c>
      <c r="I364" s="47" t="s">
        <v>203</v>
      </c>
      <c r="J364" s="48">
        <v>800</v>
      </c>
      <c r="K364" s="30" t="s">
        <v>22</v>
      </c>
      <c r="L364" s="21"/>
    </row>
    <row r="365" s="6" customFormat="1" ht="36" customHeight="1" spans="1:12">
      <c r="A365" s="21">
        <v>361</v>
      </c>
      <c r="B365" s="27" t="s">
        <v>347</v>
      </c>
      <c r="C365" s="27" t="s">
        <v>483</v>
      </c>
      <c r="D365" s="25" t="s">
        <v>493</v>
      </c>
      <c r="E365" s="21" t="s">
        <v>18</v>
      </c>
      <c r="F365" s="27" t="s">
        <v>19</v>
      </c>
      <c r="G365" s="25" t="s">
        <v>20</v>
      </c>
      <c r="H365" s="42">
        <v>45701</v>
      </c>
      <c r="I365" s="47" t="s">
        <v>183</v>
      </c>
      <c r="J365" s="48">
        <v>600</v>
      </c>
      <c r="K365" s="30" t="s">
        <v>22</v>
      </c>
      <c r="L365" s="21"/>
    </row>
    <row r="366" s="6" customFormat="1" ht="36" customHeight="1" spans="1:12">
      <c r="A366" s="21">
        <v>362</v>
      </c>
      <c r="B366" s="27" t="s">
        <v>347</v>
      </c>
      <c r="C366" s="27" t="s">
        <v>483</v>
      </c>
      <c r="D366" s="25" t="s">
        <v>494</v>
      </c>
      <c r="E366" s="21" t="s">
        <v>18</v>
      </c>
      <c r="F366" s="27" t="s">
        <v>19</v>
      </c>
      <c r="G366" s="25" t="s">
        <v>20</v>
      </c>
      <c r="H366" s="42">
        <v>45701</v>
      </c>
      <c r="I366" s="47" t="s">
        <v>183</v>
      </c>
      <c r="J366" s="48">
        <v>600</v>
      </c>
      <c r="K366" s="30" t="s">
        <v>22</v>
      </c>
      <c r="L366" s="21"/>
    </row>
    <row r="367" s="6" customFormat="1" ht="36" customHeight="1" spans="1:12">
      <c r="A367" s="21">
        <v>363</v>
      </c>
      <c r="B367" s="27" t="s">
        <v>347</v>
      </c>
      <c r="C367" s="27" t="s">
        <v>483</v>
      </c>
      <c r="D367" s="25" t="s">
        <v>495</v>
      </c>
      <c r="E367" s="21" t="s">
        <v>18</v>
      </c>
      <c r="F367" s="27" t="s">
        <v>19</v>
      </c>
      <c r="G367" s="25" t="s">
        <v>496</v>
      </c>
      <c r="H367" s="42">
        <v>45729</v>
      </c>
      <c r="I367" s="47" t="s">
        <v>203</v>
      </c>
      <c r="J367" s="48">
        <v>800</v>
      </c>
      <c r="K367" s="30" t="s">
        <v>22</v>
      </c>
      <c r="L367" s="21"/>
    </row>
    <row r="368" s="6" customFormat="1" ht="36" customHeight="1" spans="1:12">
      <c r="A368" s="21">
        <v>364</v>
      </c>
      <c r="B368" s="27" t="s">
        <v>347</v>
      </c>
      <c r="C368" s="27" t="s">
        <v>483</v>
      </c>
      <c r="D368" s="25" t="s">
        <v>497</v>
      </c>
      <c r="E368" s="21" t="s">
        <v>18</v>
      </c>
      <c r="F368" s="27" t="s">
        <v>19</v>
      </c>
      <c r="G368" s="25" t="s">
        <v>20</v>
      </c>
      <c r="H368" s="42">
        <v>45701</v>
      </c>
      <c r="I368" s="47" t="s">
        <v>183</v>
      </c>
      <c r="J368" s="48">
        <v>600</v>
      </c>
      <c r="K368" s="30" t="s">
        <v>22</v>
      </c>
      <c r="L368" s="21"/>
    </row>
    <row r="369" s="6" customFormat="1" ht="36" customHeight="1" spans="1:12">
      <c r="A369" s="21">
        <v>365</v>
      </c>
      <c r="B369" s="27" t="s">
        <v>347</v>
      </c>
      <c r="C369" s="27" t="s">
        <v>483</v>
      </c>
      <c r="D369" s="25" t="s">
        <v>498</v>
      </c>
      <c r="E369" s="21" t="s">
        <v>18</v>
      </c>
      <c r="F369" s="27" t="s">
        <v>19</v>
      </c>
      <c r="G369" s="25" t="s">
        <v>70</v>
      </c>
      <c r="H369" s="42">
        <v>45701</v>
      </c>
      <c r="I369" s="47" t="s">
        <v>183</v>
      </c>
      <c r="J369" s="48">
        <v>800</v>
      </c>
      <c r="K369" s="30" t="s">
        <v>22</v>
      </c>
      <c r="L369" s="21"/>
    </row>
    <row r="370" s="6" customFormat="1" ht="36" customHeight="1" spans="1:12">
      <c r="A370" s="21">
        <v>366</v>
      </c>
      <c r="B370" s="27" t="s">
        <v>347</v>
      </c>
      <c r="C370" s="27" t="s">
        <v>483</v>
      </c>
      <c r="D370" s="25" t="s">
        <v>499</v>
      </c>
      <c r="E370" s="21" t="s">
        <v>18</v>
      </c>
      <c r="F370" s="27" t="s">
        <v>19</v>
      </c>
      <c r="G370" s="25" t="s">
        <v>20</v>
      </c>
      <c r="H370" s="42">
        <v>45701</v>
      </c>
      <c r="I370" s="47" t="s">
        <v>183</v>
      </c>
      <c r="J370" s="48">
        <v>600</v>
      </c>
      <c r="K370" s="30" t="s">
        <v>22</v>
      </c>
      <c r="L370" s="21"/>
    </row>
    <row r="371" s="6" customFormat="1" ht="36" customHeight="1" spans="1:12">
      <c r="A371" s="21">
        <v>367</v>
      </c>
      <c r="B371" s="27" t="s">
        <v>347</v>
      </c>
      <c r="C371" s="27" t="s">
        <v>483</v>
      </c>
      <c r="D371" s="25" t="s">
        <v>500</v>
      </c>
      <c r="E371" s="21" t="s">
        <v>18</v>
      </c>
      <c r="F371" s="27" t="s">
        <v>19</v>
      </c>
      <c r="G371" s="25" t="s">
        <v>20</v>
      </c>
      <c r="H371" s="42">
        <v>45701</v>
      </c>
      <c r="I371" s="47" t="s">
        <v>183</v>
      </c>
      <c r="J371" s="48">
        <v>600</v>
      </c>
      <c r="K371" s="30" t="s">
        <v>22</v>
      </c>
      <c r="L371" s="21"/>
    </row>
    <row r="372" s="6" customFormat="1" ht="36" customHeight="1" spans="1:12">
      <c r="A372" s="21">
        <v>368</v>
      </c>
      <c r="B372" s="27" t="s">
        <v>347</v>
      </c>
      <c r="C372" s="27" t="s">
        <v>483</v>
      </c>
      <c r="D372" s="25" t="s">
        <v>501</v>
      </c>
      <c r="E372" s="21" t="s">
        <v>18</v>
      </c>
      <c r="F372" s="27" t="s">
        <v>19</v>
      </c>
      <c r="G372" s="25" t="s">
        <v>20</v>
      </c>
      <c r="H372" s="42">
        <v>45701</v>
      </c>
      <c r="I372" s="47" t="s">
        <v>183</v>
      </c>
      <c r="J372" s="48">
        <v>600</v>
      </c>
      <c r="K372" s="30" t="s">
        <v>22</v>
      </c>
      <c r="L372" s="21"/>
    </row>
    <row r="373" s="6" customFormat="1" ht="36" customHeight="1" spans="1:12">
      <c r="A373" s="21">
        <v>369</v>
      </c>
      <c r="B373" s="27" t="s">
        <v>347</v>
      </c>
      <c r="C373" s="27" t="s">
        <v>483</v>
      </c>
      <c r="D373" s="25" t="s">
        <v>502</v>
      </c>
      <c r="E373" s="21" t="s">
        <v>18</v>
      </c>
      <c r="F373" s="27" t="s">
        <v>19</v>
      </c>
      <c r="G373" s="25" t="s">
        <v>20</v>
      </c>
      <c r="H373" s="42">
        <v>45701</v>
      </c>
      <c r="I373" s="47" t="s">
        <v>183</v>
      </c>
      <c r="J373" s="48">
        <v>600</v>
      </c>
      <c r="K373" s="30" t="s">
        <v>22</v>
      </c>
      <c r="L373" s="21"/>
    </row>
    <row r="374" s="6" customFormat="1" ht="36" customHeight="1" spans="1:12">
      <c r="A374" s="21">
        <v>370</v>
      </c>
      <c r="B374" s="27" t="s">
        <v>347</v>
      </c>
      <c r="C374" s="27" t="s">
        <v>483</v>
      </c>
      <c r="D374" s="25" t="s">
        <v>503</v>
      </c>
      <c r="E374" s="21" t="s">
        <v>18</v>
      </c>
      <c r="F374" s="27" t="s">
        <v>19</v>
      </c>
      <c r="G374" s="25" t="s">
        <v>274</v>
      </c>
      <c r="H374" s="42">
        <v>45729</v>
      </c>
      <c r="I374" s="47" t="s">
        <v>203</v>
      </c>
      <c r="J374" s="48">
        <v>600</v>
      </c>
      <c r="K374" s="30" t="s">
        <v>22</v>
      </c>
      <c r="L374" s="21"/>
    </row>
    <row r="375" s="6" customFormat="1" ht="36" customHeight="1" spans="1:12">
      <c r="A375" s="21">
        <v>371</v>
      </c>
      <c r="B375" s="27" t="s">
        <v>347</v>
      </c>
      <c r="C375" s="27" t="s">
        <v>483</v>
      </c>
      <c r="D375" s="25" t="s">
        <v>504</v>
      </c>
      <c r="E375" s="21" t="s">
        <v>18</v>
      </c>
      <c r="F375" s="27" t="s">
        <v>19</v>
      </c>
      <c r="G375" s="25" t="s">
        <v>20</v>
      </c>
      <c r="H375" s="42">
        <v>45701</v>
      </c>
      <c r="I375" s="47" t="s">
        <v>183</v>
      </c>
      <c r="J375" s="48">
        <v>600</v>
      </c>
      <c r="K375" s="30" t="s">
        <v>22</v>
      </c>
      <c r="L375" s="21"/>
    </row>
    <row r="376" s="6" customFormat="1" ht="36" customHeight="1" spans="1:12">
      <c r="A376" s="21">
        <v>372</v>
      </c>
      <c r="B376" s="27" t="s">
        <v>347</v>
      </c>
      <c r="C376" s="27" t="s">
        <v>483</v>
      </c>
      <c r="D376" s="25" t="s">
        <v>505</v>
      </c>
      <c r="E376" s="21" t="s">
        <v>18</v>
      </c>
      <c r="F376" s="27" t="s">
        <v>19</v>
      </c>
      <c r="G376" s="25" t="s">
        <v>20</v>
      </c>
      <c r="H376" s="42">
        <v>45717</v>
      </c>
      <c r="I376" s="47" t="s">
        <v>203</v>
      </c>
      <c r="J376" s="48">
        <v>600</v>
      </c>
      <c r="K376" s="30" t="s">
        <v>22</v>
      </c>
      <c r="L376" s="21"/>
    </row>
    <row r="377" s="6" customFormat="1" ht="36" customHeight="1" spans="1:12">
      <c r="A377" s="21">
        <v>373</v>
      </c>
      <c r="B377" s="27" t="s">
        <v>347</v>
      </c>
      <c r="C377" s="27" t="s">
        <v>506</v>
      </c>
      <c r="D377" s="32" t="s">
        <v>507</v>
      </c>
      <c r="E377" s="21" t="s">
        <v>18</v>
      </c>
      <c r="F377" s="27" t="s">
        <v>19</v>
      </c>
      <c r="G377" s="27" t="s">
        <v>70</v>
      </c>
      <c r="H377" s="26">
        <v>45689</v>
      </c>
      <c r="I377" s="47" t="s">
        <v>183</v>
      </c>
      <c r="J377" s="31">
        <v>800</v>
      </c>
      <c r="K377" s="30" t="s">
        <v>22</v>
      </c>
      <c r="L377" s="21"/>
    </row>
    <row r="378" s="6" customFormat="1" ht="36" customHeight="1" spans="1:12">
      <c r="A378" s="21">
        <v>374</v>
      </c>
      <c r="B378" s="27" t="s">
        <v>347</v>
      </c>
      <c r="C378" s="27" t="s">
        <v>506</v>
      </c>
      <c r="D378" s="32" t="s">
        <v>508</v>
      </c>
      <c r="E378" s="21" t="s">
        <v>18</v>
      </c>
      <c r="F378" s="27" t="s">
        <v>19</v>
      </c>
      <c r="G378" s="27" t="s">
        <v>70</v>
      </c>
      <c r="H378" s="26">
        <v>45689</v>
      </c>
      <c r="I378" s="47" t="s">
        <v>183</v>
      </c>
      <c r="J378" s="31">
        <v>800</v>
      </c>
      <c r="K378" s="30" t="s">
        <v>22</v>
      </c>
      <c r="L378" s="21"/>
    </row>
    <row r="379" s="6" customFormat="1" ht="36" customHeight="1" spans="1:12">
      <c r="A379" s="21">
        <v>375</v>
      </c>
      <c r="B379" s="21" t="s">
        <v>509</v>
      </c>
      <c r="C379" s="21" t="s">
        <v>510</v>
      </c>
      <c r="D379" s="21" t="s">
        <v>511</v>
      </c>
      <c r="E379" s="21" t="s">
        <v>18</v>
      </c>
      <c r="F379" s="21" t="s">
        <v>19</v>
      </c>
      <c r="G379" s="21" t="s">
        <v>70</v>
      </c>
      <c r="H379" s="22" t="s">
        <v>156</v>
      </c>
      <c r="I379" s="25" t="s">
        <v>29</v>
      </c>
      <c r="J379" s="21">
        <v>800</v>
      </c>
      <c r="K379" s="30" t="s">
        <v>22</v>
      </c>
      <c r="L379" s="21"/>
    </row>
    <row r="380" s="6" customFormat="1" ht="36" customHeight="1" spans="1:12">
      <c r="A380" s="21">
        <v>376</v>
      </c>
      <c r="B380" s="24" t="s">
        <v>509</v>
      </c>
      <c r="C380" s="24" t="s">
        <v>510</v>
      </c>
      <c r="D380" s="24" t="s">
        <v>512</v>
      </c>
      <c r="E380" s="21" t="s">
        <v>18</v>
      </c>
      <c r="F380" s="24" t="s">
        <v>19</v>
      </c>
      <c r="G380" s="24" t="s">
        <v>70</v>
      </c>
      <c r="H380" s="33" t="s">
        <v>107</v>
      </c>
      <c r="I380" s="24" t="s">
        <v>183</v>
      </c>
      <c r="J380" s="24">
        <v>800</v>
      </c>
      <c r="K380" s="30" t="s">
        <v>22</v>
      </c>
      <c r="L380" s="21"/>
    </row>
    <row r="381" s="6" customFormat="1" ht="36" customHeight="1" spans="1:12">
      <c r="A381" s="21">
        <v>377</v>
      </c>
      <c r="B381" s="21" t="s">
        <v>509</v>
      </c>
      <c r="C381" s="21" t="s">
        <v>513</v>
      </c>
      <c r="D381" s="21" t="s">
        <v>514</v>
      </c>
      <c r="E381" s="21" t="s">
        <v>18</v>
      </c>
      <c r="F381" s="21" t="s">
        <v>19</v>
      </c>
      <c r="G381" s="21" t="s">
        <v>70</v>
      </c>
      <c r="H381" s="22" t="s">
        <v>156</v>
      </c>
      <c r="I381" s="25" t="s">
        <v>29</v>
      </c>
      <c r="J381" s="21">
        <v>800</v>
      </c>
      <c r="K381" s="30" t="s">
        <v>22</v>
      </c>
      <c r="L381" s="21"/>
    </row>
    <row r="382" s="6" customFormat="1" ht="36" customHeight="1" spans="1:12">
      <c r="A382" s="21">
        <v>378</v>
      </c>
      <c r="B382" s="21" t="s">
        <v>509</v>
      </c>
      <c r="C382" s="21" t="s">
        <v>513</v>
      </c>
      <c r="D382" s="21" t="s">
        <v>515</v>
      </c>
      <c r="E382" s="21" t="s">
        <v>18</v>
      </c>
      <c r="F382" s="21" t="s">
        <v>19</v>
      </c>
      <c r="G382" s="21" t="s">
        <v>20</v>
      </c>
      <c r="H382" s="22" t="s">
        <v>107</v>
      </c>
      <c r="I382" s="21" t="s">
        <v>183</v>
      </c>
      <c r="J382" s="21">
        <v>600</v>
      </c>
      <c r="K382" s="30" t="s">
        <v>22</v>
      </c>
      <c r="L382" s="21"/>
    </row>
    <row r="383" s="6" customFormat="1" ht="36" customHeight="1" spans="1:12">
      <c r="A383" s="21">
        <v>379</v>
      </c>
      <c r="B383" s="21" t="s">
        <v>509</v>
      </c>
      <c r="C383" s="21" t="s">
        <v>513</v>
      </c>
      <c r="D383" s="23" t="s">
        <v>516</v>
      </c>
      <c r="E383" s="21" t="s">
        <v>18</v>
      </c>
      <c r="F383" s="21" t="s">
        <v>19</v>
      </c>
      <c r="G383" s="21" t="s">
        <v>70</v>
      </c>
      <c r="H383" s="22" t="s">
        <v>455</v>
      </c>
      <c r="I383" s="21" t="s">
        <v>206</v>
      </c>
      <c r="J383" s="21">
        <v>800</v>
      </c>
      <c r="K383" s="30" t="s">
        <v>22</v>
      </c>
      <c r="L383" s="21"/>
    </row>
    <row r="384" s="6" customFormat="1" ht="36" customHeight="1" spans="1:12">
      <c r="A384" s="21">
        <v>380</v>
      </c>
      <c r="B384" s="24" t="s">
        <v>509</v>
      </c>
      <c r="C384" s="21" t="s">
        <v>513</v>
      </c>
      <c r="D384" s="24" t="s">
        <v>517</v>
      </c>
      <c r="E384" s="21" t="s">
        <v>18</v>
      </c>
      <c r="F384" s="24" t="s">
        <v>19</v>
      </c>
      <c r="G384" s="24" t="s">
        <v>20</v>
      </c>
      <c r="H384" s="33" t="s">
        <v>518</v>
      </c>
      <c r="I384" s="27" t="s">
        <v>329</v>
      </c>
      <c r="J384" s="24">
        <v>600</v>
      </c>
      <c r="K384" s="30" t="s">
        <v>22</v>
      </c>
      <c r="L384" s="21"/>
    </row>
    <row r="385" s="6" customFormat="1" ht="36" customHeight="1" spans="1:12">
      <c r="A385" s="21">
        <v>381</v>
      </c>
      <c r="B385" s="21" t="s">
        <v>509</v>
      </c>
      <c r="C385" s="21" t="s">
        <v>519</v>
      </c>
      <c r="D385" s="23" t="s">
        <v>520</v>
      </c>
      <c r="E385" s="21" t="s">
        <v>18</v>
      </c>
      <c r="F385" s="21" t="s">
        <v>19</v>
      </c>
      <c r="G385" s="21" t="s">
        <v>47</v>
      </c>
      <c r="H385" s="22" t="s">
        <v>110</v>
      </c>
      <c r="I385" s="25" t="s">
        <v>186</v>
      </c>
      <c r="J385" s="29">
        <v>800</v>
      </c>
      <c r="K385" s="30" t="s">
        <v>22</v>
      </c>
      <c r="L385" s="21"/>
    </row>
    <row r="386" s="6" customFormat="1" ht="36" customHeight="1" spans="1:12">
      <c r="A386" s="21">
        <v>382</v>
      </c>
      <c r="B386" s="21" t="s">
        <v>509</v>
      </c>
      <c r="C386" s="21" t="s">
        <v>519</v>
      </c>
      <c r="D386" s="23" t="s">
        <v>521</v>
      </c>
      <c r="E386" s="21" t="s">
        <v>18</v>
      </c>
      <c r="F386" s="21" t="s">
        <v>19</v>
      </c>
      <c r="G386" s="21" t="s">
        <v>50</v>
      </c>
      <c r="H386" s="22" t="s">
        <v>455</v>
      </c>
      <c r="I386" s="25" t="s">
        <v>206</v>
      </c>
      <c r="J386" s="29">
        <v>800</v>
      </c>
      <c r="K386" s="30" t="s">
        <v>22</v>
      </c>
      <c r="L386" s="21"/>
    </row>
    <row r="387" s="6" customFormat="1" ht="36" customHeight="1" spans="1:12">
      <c r="A387" s="21">
        <v>383</v>
      </c>
      <c r="B387" s="21" t="s">
        <v>509</v>
      </c>
      <c r="C387" s="21" t="s">
        <v>522</v>
      </c>
      <c r="D387" s="24" t="s">
        <v>523</v>
      </c>
      <c r="E387" s="21" t="s">
        <v>18</v>
      </c>
      <c r="F387" s="21" t="s">
        <v>19</v>
      </c>
      <c r="G387" s="24" t="s">
        <v>36</v>
      </c>
      <c r="H387" s="22" t="s">
        <v>107</v>
      </c>
      <c r="I387" s="25" t="s">
        <v>183</v>
      </c>
      <c r="J387" s="29">
        <v>800</v>
      </c>
      <c r="K387" s="30" t="s">
        <v>22</v>
      </c>
      <c r="L387" s="21"/>
    </row>
    <row r="388" s="6" customFormat="1" ht="36" customHeight="1" spans="1:12">
      <c r="A388" s="21">
        <v>384</v>
      </c>
      <c r="B388" s="21" t="s">
        <v>509</v>
      </c>
      <c r="C388" s="21" t="s">
        <v>522</v>
      </c>
      <c r="D388" s="21" t="s">
        <v>524</v>
      </c>
      <c r="E388" s="21" t="s">
        <v>18</v>
      </c>
      <c r="F388" s="21" t="s">
        <v>19</v>
      </c>
      <c r="G388" s="21" t="s">
        <v>20</v>
      </c>
      <c r="H388" s="22" t="s">
        <v>107</v>
      </c>
      <c r="I388" s="25" t="s">
        <v>183</v>
      </c>
      <c r="J388" s="29">
        <v>600</v>
      </c>
      <c r="K388" s="30" t="s">
        <v>22</v>
      </c>
      <c r="L388" s="21"/>
    </row>
    <row r="389" s="6" customFormat="1" ht="36" customHeight="1" spans="1:12">
      <c r="A389" s="21">
        <v>385</v>
      </c>
      <c r="B389" s="21" t="s">
        <v>509</v>
      </c>
      <c r="C389" s="21" t="s">
        <v>522</v>
      </c>
      <c r="D389" s="21" t="s">
        <v>525</v>
      </c>
      <c r="E389" s="21" t="s">
        <v>18</v>
      </c>
      <c r="F389" s="21" t="s">
        <v>19</v>
      </c>
      <c r="G389" s="21" t="s">
        <v>70</v>
      </c>
      <c r="H389" s="22" t="s">
        <v>107</v>
      </c>
      <c r="I389" s="25" t="s">
        <v>183</v>
      </c>
      <c r="J389" s="29">
        <v>800</v>
      </c>
      <c r="K389" s="30" t="s">
        <v>22</v>
      </c>
      <c r="L389" s="21"/>
    </row>
    <row r="390" s="6" customFormat="1" ht="36" customHeight="1" spans="1:12">
      <c r="A390" s="21">
        <v>386</v>
      </c>
      <c r="B390" s="21" t="s">
        <v>509</v>
      </c>
      <c r="C390" s="21" t="s">
        <v>526</v>
      </c>
      <c r="D390" s="21" t="s">
        <v>527</v>
      </c>
      <c r="E390" s="21" t="s">
        <v>18</v>
      </c>
      <c r="F390" s="21" t="s">
        <v>19</v>
      </c>
      <c r="G390" s="24" t="s">
        <v>20</v>
      </c>
      <c r="H390" s="22" t="s">
        <v>110</v>
      </c>
      <c r="I390" s="25" t="s">
        <v>183</v>
      </c>
      <c r="J390" s="29">
        <v>600</v>
      </c>
      <c r="K390" s="30" t="s">
        <v>22</v>
      </c>
      <c r="L390" s="21"/>
    </row>
    <row r="391" s="6" customFormat="1" ht="36" customHeight="1" spans="1:12">
      <c r="A391" s="21">
        <v>387</v>
      </c>
      <c r="B391" s="21" t="s">
        <v>509</v>
      </c>
      <c r="C391" s="21" t="s">
        <v>528</v>
      </c>
      <c r="D391" s="21" t="s">
        <v>529</v>
      </c>
      <c r="E391" s="21" t="s">
        <v>18</v>
      </c>
      <c r="F391" s="21" t="s">
        <v>19</v>
      </c>
      <c r="G391" s="21" t="s">
        <v>20</v>
      </c>
      <c r="H391" s="22" t="s">
        <v>101</v>
      </c>
      <c r="I391" s="25" t="s">
        <v>199</v>
      </c>
      <c r="J391" s="29">
        <v>600</v>
      </c>
      <c r="K391" s="30" t="s">
        <v>22</v>
      </c>
      <c r="L391" s="21"/>
    </row>
    <row r="392" s="6" customFormat="1" ht="36" customHeight="1" spans="1:12">
      <c r="A392" s="21">
        <v>388</v>
      </c>
      <c r="B392" s="21" t="s">
        <v>509</v>
      </c>
      <c r="C392" s="21" t="s">
        <v>528</v>
      </c>
      <c r="D392" s="21" t="s">
        <v>530</v>
      </c>
      <c r="E392" s="21" t="s">
        <v>18</v>
      </c>
      <c r="F392" s="21" t="s">
        <v>19</v>
      </c>
      <c r="G392" s="21" t="s">
        <v>50</v>
      </c>
      <c r="H392" s="22" t="s">
        <v>107</v>
      </c>
      <c r="I392" s="25" t="s">
        <v>183</v>
      </c>
      <c r="J392" s="29">
        <v>800</v>
      </c>
      <c r="K392" s="30" t="s">
        <v>22</v>
      </c>
      <c r="L392" s="21"/>
    </row>
    <row r="393" s="6" customFormat="1" ht="36" customHeight="1" spans="1:12">
      <c r="A393" s="21">
        <v>389</v>
      </c>
      <c r="B393" s="21" t="s">
        <v>509</v>
      </c>
      <c r="C393" s="21" t="s">
        <v>528</v>
      </c>
      <c r="D393" s="21" t="s">
        <v>531</v>
      </c>
      <c r="E393" s="21" t="s">
        <v>18</v>
      </c>
      <c r="F393" s="21" t="s">
        <v>19</v>
      </c>
      <c r="G393" s="21" t="s">
        <v>532</v>
      </c>
      <c r="H393" s="22">
        <v>45689</v>
      </c>
      <c r="I393" s="25" t="s">
        <v>183</v>
      </c>
      <c r="J393" s="29">
        <v>800</v>
      </c>
      <c r="K393" s="30" t="s">
        <v>22</v>
      </c>
      <c r="L393" s="21"/>
    </row>
    <row r="394" s="6" customFormat="1" ht="36" customHeight="1" spans="1:12">
      <c r="A394" s="21">
        <v>390</v>
      </c>
      <c r="B394" s="21" t="s">
        <v>509</v>
      </c>
      <c r="C394" s="21" t="s">
        <v>528</v>
      </c>
      <c r="D394" s="21" t="s">
        <v>533</v>
      </c>
      <c r="E394" s="21" t="s">
        <v>18</v>
      </c>
      <c r="F394" s="21" t="s">
        <v>19</v>
      </c>
      <c r="G394" s="21" t="s">
        <v>20</v>
      </c>
      <c r="H394" s="22">
        <v>45689</v>
      </c>
      <c r="I394" s="25" t="s">
        <v>183</v>
      </c>
      <c r="J394" s="29">
        <v>600</v>
      </c>
      <c r="K394" s="30" t="s">
        <v>22</v>
      </c>
      <c r="L394" s="21"/>
    </row>
    <row r="395" s="6" customFormat="1" ht="36" customHeight="1" spans="1:12">
      <c r="A395" s="21">
        <v>391</v>
      </c>
      <c r="B395" s="24" t="s">
        <v>509</v>
      </c>
      <c r="C395" s="24" t="s">
        <v>534</v>
      </c>
      <c r="D395" s="34" t="s">
        <v>535</v>
      </c>
      <c r="E395" s="21" t="s">
        <v>18</v>
      </c>
      <c r="F395" s="24" t="s">
        <v>19</v>
      </c>
      <c r="G395" s="24" t="s">
        <v>50</v>
      </c>
      <c r="H395" s="22" t="s">
        <v>101</v>
      </c>
      <c r="I395" s="40" t="s">
        <v>199</v>
      </c>
      <c r="J395" s="40">
        <v>800</v>
      </c>
      <c r="K395" s="30" t="s">
        <v>22</v>
      </c>
      <c r="L395" s="21"/>
    </row>
    <row r="396" s="7" customFormat="1" ht="36" customHeight="1" spans="1:12">
      <c r="A396" s="21">
        <v>392</v>
      </c>
      <c r="B396" s="24" t="s">
        <v>509</v>
      </c>
      <c r="C396" s="24" t="s">
        <v>534</v>
      </c>
      <c r="D396" s="24" t="s">
        <v>536</v>
      </c>
      <c r="E396" s="21" t="s">
        <v>18</v>
      </c>
      <c r="F396" s="24" t="s">
        <v>19</v>
      </c>
      <c r="G396" s="24" t="s">
        <v>50</v>
      </c>
      <c r="H396" s="22" t="s">
        <v>156</v>
      </c>
      <c r="I396" s="40" t="s">
        <v>29</v>
      </c>
      <c r="J396" s="40">
        <v>800</v>
      </c>
      <c r="K396" s="30" t="s">
        <v>22</v>
      </c>
      <c r="L396" s="21"/>
    </row>
    <row r="397" s="7" customFormat="1" ht="36" customHeight="1" spans="1:12">
      <c r="A397" s="21">
        <v>393</v>
      </c>
      <c r="B397" s="24" t="s">
        <v>509</v>
      </c>
      <c r="C397" s="24" t="s">
        <v>534</v>
      </c>
      <c r="D397" s="24" t="s">
        <v>537</v>
      </c>
      <c r="E397" s="21" t="s">
        <v>18</v>
      </c>
      <c r="F397" s="24" t="s">
        <v>19</v>
      </c>
      <c r="G397" s="24" t="s">
        <v>50</v>
      </c>
      <c r="H397" s="22" t="s">
        <v>156</v>
      </c>
      <c r="I397" s="40" t="s">
        <v>29</v>
      </c>
      <c r="J397" s="40">
        <v>800</v>
      </c>
      <c r="K397" s="30" t="s">
        <v>22</v>
      </c>
      <c r="L397" s="21"/>
    </row>
    <row r="398" s="7" customFormat="1" ht="36" customHeight="1" spans="1:12">
      <c r="A398" s="21">
        <v>394</v>
      </c>
      <c r="B398" s="24" t="s">
        <v>509</v>
      </c>
      <c r="C398" s="24" t="s">
        <v>534</v>
      </c>
      <c r="D398" s="24" t="s">
        <v>538</v>
      </c>
      <c r="E398" s="21" t="s">
        <v>18</v>
      </c>
      <c r="F398" s="24" t="s">
        <v>19</v>
      </c>
      <c r="G398" s="24" t="s">
        <v>50</v>
      </c>
      <c r="H398" s="22" t="s">
        <v>101</v>
      </c>
      <c r="I398" s="40" t="s">
        <v>199</v>
      </c>
      <c r="J398" s="40">
        <v>800</v>
      </c>
      <c r="K398" s="30" t="s">
        <v>22</v>
      </c>
      <c r="L398" s="21"/>
    </row>
    <row r="399" s="7" customFormat="1" ht="36" customHeight="1" spans="1:12">
      <c r="A399" s="21">
        <v>395</v>
      </c>
      <c r="B399" s="24" t="s">
        <v>509</v>
      </c>
      <c r="C399" s="24" t="s">
        <v>534</v>
      </c>
      <c r="D399" s="24" t="s">
        <v>539</v>
      </c>
      <c r="E399" s="21" t="s">
        <v>18</v>
      </c>
      <c r="F399" s="24" t="s">
        <v>19</v>
      </c>
      <c r="G399" s="24" t="s">
        <v>369</v>
      </c>
      <c r="H399" s="22" t="s">
        <v>455</v>
      </c>
      <c r="I399" s="53" t="s">
        <v>206</v>
      </c>
      <c r="J399" s="40">
        <v>800</v>
      </c>
      <c r="K399" s="30" t="s">
        <v>22</v>
      </c>
      <c r="L399" s="21"/>
    </row>
    <row r="400" s="7" customFormat="1" ht="36" customHeight="1" spans="1:12">
      <c r="A400" s="21">
        <v>396</v>
      </c>
      <c r="B400" s="24" t="s">
        <v>509</v>
      </c>
      <c r="C400" s="24" t="s">
        <v>534</v>
      </c>
      <c r="D400" s="24" t="s">
        <v>540</v>
      </c>
      <c r="E400" s="21" t="s">
        <v>18</v>
      </c>
      <c r="F400" s="24" t="s">
        <v>19</v>
      </c>
      <c r="G400" s="24" t="s">
        <v>20</v>
      </c>
      <c r="H400" s="22" t="s">
        <v>107</v>
      </c>
      <c r="I400" s="53" t="s">
        <v>183</v>
      </c>
      <c r="J400" s="40">
        <v>600</v>
      </c>
      <c r="K400" s="30" t="s">
        <v>22</v>
      </c>
      <c r="L400" s="21"/>
    </row>
    <row r="401" s="7" customFormat="1" ht="36" customHeight="1" spans="1:12">
      <c r="A401" s="21">
        <v>397</v>
      </c>
      <c r="B401" s="24" t="s">
        <v>509</v>
      </c>
      <c r="C401" s="24" t="s">
        <v>534</v>
      </c>
      <c r="D401" s="24" t="s">
        <v>541</v>
      </c>
      <c r="E401" s="21" t="s">
        <v>18</v>
      </c>
      <c r="F401" s="24" t="s">
        <v>19</v>
      </c>
      <c r="G401" s="24" t="s">
        <v>20</v>
      </c>
      <c r="H401" s="22" t="s">
        <v>101</v>
      </c>
      <c r="I401" s="24" t="s">
        <v>199</v>
      </c>
      <c r="J401" s="40">
        <v>600</v>
      </c>
      <c r="K401" s="30" t="s">
        <v>22</v>
      </c>
      <c r="L401" s="21"/>
    </row>
    <row r="402" s="7" customFormat="1" ht="36" customHeight="1" spans="1:12">
      <c r="A402" s="21">
        <v>398</v>
      </c>
      <c r="B402" s="24" t="s">
        <v>509</v>
      </c>
      <c r="C402" s="24" t="s">
        <v>542</v>
      </c>
      <c r="D402" s="24" t="s">
        <v>543</v>
      </c>
      <c r="E402" s="21" t="s">
        <v>18</v>
      </c>
      <c r="F402" s="24" t="s">
        <v>19</v>
      </c>
      <c r="G402" s="24" t="s">
        <v>20</v>
      </c>
      <c r="H402" s="33" t="s">
        <v>101</v>
      </c>
      <c r="I402" s="24" t="s">
        <v>199</v>
      </c>
      <c r="J402" s="24">
        <v>600</v>
      </c>
      <c r="K402" s="30" t="s">
        <v>22</v>
      </c>
      <c r="L402" s="21"/>
    </row>
    <row r="403" s="7" customFormat="1" ht="36" customHeight="1" spans="1:12">
      <c r="A403" s="21">
        <v>399</v>
      </c>
      <c r="B403" s="24" t="s">
        <v>509</v>
      </c>
      <c r="C403" s="24" t="s">
        <v>542</v>
      </c>
      <c r="D403" s="24" t="s">
        <v>544</v>
      </c>
      <c r="E403" s="21" t="s">
        <v>18</v>
      </c>
      <c r="F403" s="24" t="s">
        <v>19</v>
      </c>
      <c r="G403" s="24" t="s">
        <v>20</v>
      </c>
      <c r="H403" s="33" t="s">
        <v>104</v>
      </c>
      <c r="I403" s="24" t="s">
        <v>203</v>
      </c>
      <c r="J403" s="24">
        <f>IF(F403="是",VLOOKUP(G403,[28]Sheet2!A:C,3,FALSE),VLOOKUP(G403,[28]Sheet2!A:B,2,FALSE))</f>
        <v>600</v>
      </c>
      <c r="K403" s="30" t="s">
        <v>22</v>
      </c>
      <c r="L403" s="21"/>
    </row>
    <row r="404" s="7" customFormat="1" ht="36" customHeight="1" spans="1:12">
      <c r="A404" s="21">
        <v>400</v>
      </c>
      <c r="B404" s="21" t="s">
        <v>509</v>
      </c>
      <c r="C404" s="21" t="s">
        <v>545</v>
      </c>
      <c r="D404" s="21" t="s">
        <v>546</v>
      </c>
      <c r="E404" s="21" t="s">
        <v>18</v>
      </c>
      <c r="F404" s="21" t="s">
        <v>19</v>
      </c>
      <c r="G404" s="21" t="s">
        <v>20</v>
      </c>
      <c r="H404" s="22">
        <v>45691</v>
      </c>
      <c r="I404" s="29" t="s">
        <v>183</v>
      </c>
      <c r="J404" s="29">
        <v>600</v>
      </c>
      <c r="K404" s="30" t="s">
        <v>22</v>
      </c>
      <c r="L404" s="21"/>
    </row>
    <row r="405" s="7" customFormat="1" ht="36" customHeight="1" spans="1:12">
      <c r="A405" s="21">
        <v>401</v>
      </c>
      <c r="B405" s="21" t="s">
        <v>509</v>
      </c>
      <c r="C405" s="21" t="s">
        <v>545</v>
      </c>
      <c r="D405" s="21" t="s">
        <v>547</v>
      </c>
      <c r="E405" s="21" t="s">
        <v>18</v>
      </c>
      <c r="F405" s="21" t="s">
        <v>19</v>
      </c>
      <c r="G405" s="21" t="s">
        <v>20</v>
      </c>
      <c r="H405" s="22">
        <v>45818</v>
      </c>
      <c r="I405" s="25" t="s">
        <v>29</v>
      </c>
      <c r="J405" s="29">
        <v>600</v>
      </c>
      <c r="K405" s="30" t="s">
        <v>22</v>
      </c>
      <c r="L405" s="21"/>
    </row>
    <row r="406" s="7" customFormat="1" ht="36" customHeight="1" spans="1:12">
      <c r="A406" s="21">
        <v>402</v>
      </c>
      <c r="B406" s="21" t="s">
        <v>509</v>
      </c>
      <c r="C406" s="21" t="s">
        <v>545</v>
      </c>
      <c r="D406" s="21" t="s">
        <v>548</v>
      </c>
      <c r="E406" s="21" t="s">
        <v>18</v>
      </c>
      <c r="F406" s="21" t="s">
        <v>19</v>
      </c>
      <c r="G406" s="21" t="s">
        <v>20</v>
      </c>
      <c r="H406" s="22">
        <v>45824</v>
      </c>
      <c r="I406" s="25" t="s">
        <v>29</v>
      </c>
      <c r="J406" s="29">
        <v>600</v>
      </c>
      <c r="K406" s="30" t="s">
        <v>22</v>
      </c>
      <c r="L406" s="21"/>
    </row>
    <row r="407" s="7" customFormat="1" ht="36" customHeight="1" spans="1:12">
      <c r="A407" s="21">
        <v>403</v>
      </c>
      <c r="B407" s="21" t="s">
        <v>509</v>
      </c>
      <c r="C407" s="21" t="s">
        <v>545</v>
      </c>
      <c r="D407" s="21" t="s">
        <v>549</v>
      </c>
      <c r="E407" s="21" t="s">
        <v>18</v>
      </c>
      <c r="F407" s="21" t="s">
        <v>19</v>
      </c>
      <c r="G407" s="21" t="s">
        <v>50</v>
      </c>
      <c r="H407" s="22">
        <v>45764</v>
      </c>
      <c r="I407" s="29" t="s">
        <v>199</v>
      </c>
      <c r="J407" s="29">
        <v>800</v>
      </c>
      <c r="K407" s="30" t="s">
        <v>22</v>
      </c>
      <c r="L407" s="21"/>
    </row>
    <row r="408" s="7" customFormat="1" ht="36" customHeight="1" spans="1:12">
      <c r="A408" s="21">
        <v>404</v>
      </c>
      <c r="B408" s="21" t="s">
        <v>509</v>
      </c>
      <c r="C408" s="21" t="s">
        <v>545</v>
      </c>
      <c r="D408" s="21" t="s">
        <v>550</v>
      </c>
      <c r="E408" s="21" t="s">
        <v>18</v>
      </c>
      <c r="F408" s="21" t="s">
        <v>19</v>
      </c>
      <c r="G408" s="21" t="s">
        <v>20</v>
      </c>
      <c r="H408" s="22">
        <v>45748</v>
      </c>
      <c r="I408" s="29" t="s">
        <v>199</v>
      </c>
      <c r="J408" s="29">
        <v>600</v>
      </c>
      <c r="K408" s="30" t="s">
        <v>22</v>
      </c>
      <c r="L408" s="21"/>
    </row>
    <row r="409" s="7" customFormat="1" ht="36" customHeight="1" spans="1:12">
      <c r="A409" s="21">
        <v>405</v>
      </c>
      <c r="B409" s="21" t="s">
        <v>509</v>
      </c>
      <c r="C409" s="21" t="s">
        <v>545</v>
      </c>
      <c r="D409" s="51" t="s">
        <v>551</v>
      </c>
      <c r="E409" s="21" t="s">
        <v>18</v>
      </c>
      <c r="F409" s="21" t="s">
        <v>19</v>
      </c>
      <c r="G409" s="21" t="s">
        <v>20</v>
      </c>
      <c r="H409" s="22">
        <v>45748</v>
      </c>
      <c r="I409" s="29" t="s">
        <v>199</v>
      </c>
      <c r="J409" s="29">
        <v>600</v>
      </c>
      <c r="K409" s="30" t="s">
        <v>22</v>
      </c>
      <c r="L409" s="21"/>
    </row>
    <row r="410" s="7" customFormat="1" ht="36" customHeight="1" spans="1:12">
      <c r="A410" s="21">
        <v>406</v>
      </c>
      <c r="B410" s="21" t="s">
        <v>509</v>
      </c>
      <c r="C410" s="21" t="s">
        <v>552</v>
      </c>
      <c r="D410" s="52" t="s">
        <v>553</v>
      </c>
      <c r="E410" s="21" t="s">
        <v>18</v>
      </c>
      <c r="F410" s="21" t="s">
        <v>19</v>
      </c>
      <c r="G410" s="21" t="s">
        <v>20</v>
      </c>
      <c r="H410" s="22" t="s">
        <v>104</v>
      </c>
      <c r="I410" s="54" t="s">
        <v>203</v>
      </c>
      <c r="J410" s="29">
        <v>600</v>
      </c>
      <c r="K410" s="30" t="s">
        <v>22</v>
      </c>
      <c r="L410" s="21"/>
    </row>
    <row r="411" s="7" customFormat="1" ht="36" customHeight="1" spans="1:12">
      <c r="A411" s="21">
        <v>407</v>
      </c>
      <c r="B411" s="21" t="s">
        <v>509</v>
      </c>
      <c r="C411" s="21" t="s">
        <v>552</v>
      </c>
      <c r="D411" s="52" t="s">
        <v>554</v>
      </c>
      <c r="E411" s="21" t="s">
        <v>18</v>
      </c>
      <c r="F411" s="21" t="s">
        <v>19</v>
      </c>
      <c r="G411" s="21" t="s">
        <v>20</v>
      </c>
      <c r="H411" s="22" t="s">
        <v>107</v>
      </c>
      <c r="I411" s="55" t="s">
        <v>183</v>
      </c>
      <c r="J411" s="29">
        <v>600</v>
      </c>
      <c r="K411" s="30" t="s">
        <v>22</v>
      </c>
      <c r="L411" s="21"/>
    </row>
    <row r="412" s="7" customFormat="1" ht="36" customHeight="1" spans="1:12">
      <c r="A412" s="21">
        <v>408</v>
      </c>
      <c r="B412" s="21" t="s">
        <v>509</v>
      </c>
      <c r="C412" s="21" t="s">
        <v>552</v>
      </c>
      <c r="D412" s="52" t="s">
        <v>555</v>
      </c>
      <c r="E412" s="21" t="s">
        <v>18</v>
      </c>
      <c r="F412" s="21" t="s">
        <v>19</v>
      </c>
      <c r="G412" s="21" t="s">
        <v>20</v>
      </c>
      <c r="H412" s="22" t="s">
        <v>107</v>
      </c>
      <c r="I412" s="55" t="s">
        <v>183</v>
      </c>
      <c r="J412" s="29">
        <v>600</v>
      </c>
      <c r="K412" s="30" t="s">
        <v>22</v>
      </c>
      <c r="L412" s="21"/>
    </row>
    <row r="413" s="7" customFormat="1" ht="36" customHeight="1" spans="1:12">
      <c r="A413" s="21">
        <v>409</v>
      </c>
      <c r="B413" s="21" t="s">
        <v>509</v>
      </c>
      <c r="C413" s="21" t="s">
        <v>552</v>
      </c>
      <c r="D413" s="51" t="s">
        <v>556</v>
      </c>
      <c r="E413" s="21" t="s">
        <v>18</v>
      </c>
      <c r="F413" s="21" t="s">
        <v>19</v>
      </c>
      <c r="G413" s="21" t="s">
        <v>20</v>
      </c>
      <c r="H413" s="22" t="s">
        <v>107</v>
      </c>
      <c r="I413" s="55" t="s">
        <v>183</v>
      </c>
      <c r="J413" s="29">
        <v>600</v>
      </c>
      <c r="K413" s="30" t="s">
        <v>22</v>
      </c>
      <c r="L413" s="21"/>
    </row>
    <row r="414" s="7" customFormat="1" ht="36" customHeight="1" spans="1:12">
      <c r="A414" s="21">
        <v>410</v>
      </c>
      <c r="B414" s="21" t="s">
        <v>509</v>
      </c>
      <c r="C414" s="21" t="s">
        <v>552</v>
      </c>
      <c r="D414" s="21" t="s">
        <v>557</v>
      </c>
      <c r="E414" s="21" t="s">
        <v>18</v>
      </c>
      <c r="F414" s="21" t="s">
        <v>19</v>
      </c>
      <c r="G414" s="21" t="s">
        <v>50</v>
      </c>
      <c r="H414" s="22" t="s">
        <v>107</v>
      </c>
      <c r="I414" s="55" t="s">
        <v>183</v>
      </c>
      <c r="J414" s="29">
        <v>800</v>
      </c>
      <c r="K414" s="30" t="s">
        <v>22</v>
      </c>
      <c r="L414" s="21"/>
    </row>
    <row r="415" s="7" customFormat="1" ht="36" customHeight="1" spans="1:12">
      <c r="A415" s="21">
        <v>411</v>
      </c>
      <c r="B415" s="21" t="s">
        <v>509</v>
      </c>
      <c r="C415" s="21" t="s">
        <v>552</v>
      </c>
      <c r="D415" s="51" t="s">
        <v>558</v>
      </c>
      <c r="E415" s="21" t="s">
        <v>18</v>
      </c>
      <c r="F415" s="21" t="s">
        <v>19</v>
      </c>
      <c r="G415" s="21" t="s">
        <v>50</v>
      </c>
      <c r="H415" s="22" t="s">
        <v>107</v>
      </c>
      <c r="I415" s="55" t="s">
        <v>183</v>
      </c>
      <c r="J415" s="29">
        <v>800</v>
      </c>
      <c r="K415" s="30" t="s">
        <v>22</v>
      </c>
      <c r="L415" s="21"/>
    </row>
    <row r="416" s="7" customFormat="1" ht="36" customHeight="1" spans="1:12">
      <c r="A416" s="21">
        <v>412</v>
      </c>
      <c r="B416" s="21" t="s">
        <v>509</v>
      </c>
      <c r="C416" s="21" t="s">
        <v>552</v>
      </c>
      <c r="D416" s="21" t="s">
        <v>559</v>
      </c>
      <c r="E416" s="21" t="s">
        <v>18</v>
      </c>
      <c r="F416" s="21" t="s">
        <v>19</v>
      </c>
      <c r="G416" s="21" t="s">
        <v>20</v>
      </c>
      <c r="H416" s="22" t="s">
        <v>104</v>
      </c>
      <c r="I416" s="29" t="s">
        <v>203</v>
      </c>
      <c r="J416" s="29">
        <v>600</v>
      </c>
      <c r="K416" s="30" t="s">
        <v>22</v>
      </c>
      <c r="L416" s="21"/>
    </row>
    <row r="417" s="7" customFormat="1" ht="36" customHeight="1" spans="1:12">
      <c r="A417" s="21">
        <v>413</v>
      </c>
      <c r="B417" s="21" t="s">
        <v>509</v>
      </c>
      <c r="C417" s="21" t="s">
        <v>552</v>
      </c>
      <c r="D417" s="21" t="s">
        <v>560</v>
      </c>
      <c r="E417" s="21" t="s">
        <v>18</v>
      </c>
      <c r="F417" s="21" t="s">
        <v>19</v>
      </c>
      <c r="G417" s="21" t="s">
        <v>20</v>
      </c>
      <c r="H417" s="22" t="s">
        <v>104</v>
      </c>
      <c r="I417" s="29" t="s">
        <v>203</v>
      </c>
      <c r="J417" s="29">
        <v>600</v>
      </c>
      <c r="K417" s="30" t="s">
        <v>22</v>
      </c>
      <c r="L417" s="21"/>
    </row>
    <row r="418" s="7" customFormat="1" ht="36" customHeight="1" spans="1:12">
      <c r="A418" s="21">
        <v>414</v>
      </c>
      <c r="B418" s="21" t="s">
        <v>509</v>
      </c>
      <c r="C418" s="21" t="s">
        <v>552</v>
      </c>
      <c r="D418" s="21" t="s">
        <v>561</v>
      </c>
      <c r="E418" s="21" t="s">
        <v>18</v>
      </c>
      <c r="F418" s="21" t="s">
        <v>19</v>
      </c>
      <c r="G418" s="21" t="s">
        <v>20</v>
      </c>
      <c r="H418" s="22" t="s">
        <v>104</v>
      </c>
      <c r="I418" s="29" t="s">
        <v>203</v>
      </c>
      <c r="J418" s="29">
        <v>600</v>
      </c>
      <c r="K418" s="30" t="s">
        <v>22</v>
      </c>
      <c r="L418" s="21"/>
    </row>
    <row r="419" s="7" customFormat="1" ht="36" customHeight="1" spans="1:12">
      <c r="A419" s="21">
        <v>415</v>
      </c>
      <c r="B419" s="21" t="s">
        <v>509</v>
      </c>
      <c r="C419" s="21" t="s">
        <v>552</v>
      </c>
      <c r="D419" s="23" t="s">
        <v>562</v>
      </c>
      <c r="E419" s="21" t="s">
        <v>18</v>
      </c>
      <c r="F419" s="21" t="s">
        <v>19</v>
      </c>
      <c r="G419" s="21" t="s">
        <v>20</v>
      </c>
      <c r="H419" s="22" t="s">
        <v>455</v>
      </c>
      <c r="I419" s="29" t="s">
        <v>206</v>
      </c>
      <c r="J419" s="29">
        <v>600</v>
      </c>
      <c r="K419" s="30" t="s">
        <v>22</v>
      </c>
      <c r="L419" s="21"/>
    </row>
    <row r="420" s="7" customFormat="1" ht="36" customHeight="1" spans="1:12">
      <c r="A420" s="21">
        <v>416</v>
      </c>
      <c r="B420" s="21" t="s">
        <v>509</v>
      </c>
      <c r="C420" s="21" t="s">
        <v>552</v>
      </c>
      <c r="D420" s="21" t="s">
        <v>563</v>
      </c>
      <c r="E420" s="21" t="s">
        <v>18</v>
      </c>
      <c r="F420" s="21" t="s">
        <v>19</v>
      </c>
      <c r="G420" s="21" t="s">
        <v>20</v>
      </c>
      <c r="H420" s="22" t="s">
        <v>156</v>
      </c>
      <c r="I420" s="29" t="s">
        <v>29</v>
      </c>
      <c r="J420" s="29">
        <v>600</v>
      </c>
      <c r="K420" s="30" t="s">
        <v>22</v>
      </c>
      <c r="L420" s="21"/>
    </row>
    <row r="421" s="7" customFormat="1" ht="36" customHeight="1" spans="1:12">
      <c r="A421" s="21">
        <v>417</v>
      </c>
      <c r="B421" s="21" t="s">
        <v>509</v>
      </c>
      <c r="C421" s="21" t="s">
        <v>552</v>
      </c>
      <c r="D421" s="21" t="s">
        <v>564</v>
      </c>
      <c r="E421" s="21" t="s">
        <v>18</v>
      </c>
      <c r="F421" s="21" t="s">
        <v>19</v>
      </c>
      <c r="G421" s="21" t="s">
        <v>20</v>
      </c>
      <c r="H421" s="22" t="s">
        <v>104</v>
      </c>
      <c r="I421" s="29" t="s">
        <v>203</v>
      </c>
      <c r="J421" s="29">
        <v>600</v>
      </c>
      <c r="K421" s="30" t="s">
        <v>22</v>
      </c>
      <c r="L421" s="21"/>
    </row>
    <row r="422" s="7" customFormat="1" ht="36" customHeight="1" spans="1:12">
      <c r="A422" s="21">
        <v>418</v>
      </c>
      <c r="B422" s="21" t="s">
        <v>509</v>
      </c>
      <c r="C422" s="21" t="s">
        <v>552</v>
      </c>
      <c r="D422" s="21" t="s">
        <v>565</v>
      </c>
      <c r="E422" s="21" t="s">
        <v>18</v>
      </c>
      <c r="F422" s="21" t="s">
        <v>19</v>
      </c>
      <c r="G422" s="21" t="s">
        <v>20</v>
      </c>
      <c r="H422" s="22" t="s">
        <v>101</v>
      </c>
      <c r="I422" s="29" t="s">
        <v>199</v>
      </c>
      <c r="J422" s="29">
        <v>600</v>
      </c>
      <c r="K422" s="30" t="s">
        <v>22</v>
      </c>
      <c r="L422" s="21"/>
    </row>
    <row r="423" s="7" customFormat="1" ht="36" customHeight="1" spans="1:12">
      <c r="A423" s="21">
        <v>419</v>
      </c>
      <c r="B423" s="21" t="s">
        <v>509</v>
      </c>
      <c r="C423" s="21" t="s">
        <v>552</v>
      </c>
      <c r="D423" s="21" t="s">
        <v>566</v>
      </c>
      <c r="E423" s="21" t="s">
        <v>18</v>
      </c>
      <c r="F423" s="21" t="s">
        <v>19</v>
      </c>
      <c r="G423" s="21" t="s">
        <v>20</v>
      </c>
      <c r="H423" s="22" t="s">
        <v>104</v>
      </c>
      <c r="I423" s="29" t="s">
        <v>203</v>
      </c>
      <c r="J423" s="29">
        <v>600</v>
      </c>
      <c r="K423" s="30" t="s">
        <v>22</v>
      </c>
      <c r="L423" s="21"/>
    </row>
    <row r="424" s="7" customFormat="1" ht="36" customHeight="1" spans="1:12">
      <c r="A424" s="21">
        <v>420</v>
      </c>
      <c r="B424" s="21" t="s">
        <v>509</v>
      </c>
      <c r="C424" s="21" t="s">
        <v>552</v>
      </c>
      <c r="D424" s="24" t="s">
        <v>567</v>
      </c>
      <c r="E424" s="21" t="s">
        <v>18</v>
      </c>
      <c r="F424" s="21" t="s">
        <v>19</v>
      </c>
      <c r="G424" s="21" t="s">
        <v>20</v>
      </c>
      <c r="H424" s="22" t="s">
        <v>455</v>
      </c>
      <c r="I424" s="29" t="s">
        <v>206</v>
      </c>
      <c r="J424" s="29">
        <v>600</v>
      </c>
      <c r="K424" s="30" t="s">
        <v>22</v>
      </c>
      <c r="L424" s="21"/>
    </row>
    <row r="425" s="7" customFormat="1" ht="36" customHeight="1" spans="1:12">
      <c r="A425" s="21">
        <v>421</v>
      </c>
      <c r="B425" s="21" t="s">
        <v>509</v>
      </c>
      <c r="C425" s="21" t="s">
        <v>552</v>
      </c>
      <c r="D425" s="24" t="s">
        <v>568</v>
      </c>
      <c r="E425" s="21" t="s">
        <v>18</v>
      </c>
      <c r="F425" s="21" t="s">
        <v>19</v>
      </c>
      <c r="G425" s="21" t="s">
        <v>20</v>
      </c>
      <c r="H425" s="22" t="s">
        <v>107</v>
      </c>
      <c r="I425" s="29" t="s">
        <v>183</v>
      </c>
      <c r="J425" s="29">
        <v>600</v>
      </c>
      <c r="K425" s="30" t="s">
        <v>22</v>
      </c>
      <c r="L425" s="21"/>
    </row>
    <row r="426" s="7" customFormat="1" ht="36" customHeight="1" spans="1:12">
      <c r="A426" s="21">
        <v>422</v>
      </c>
      <c r="B426" s="21" t="s">
        <v>509</v>
      </c>
      <c r="C426" s="21" t="s">
        <v>552</v>
      </c>
      <c r="D426" s="24" t="s">
        <v>569</v>
      </c>
      <c r="E426" s="21" t="s">
        <v>18</v>
      </c>
      <c r="F426" s="21" t="s">
        <v>19</v>
      </c>
      <c r="G426" s="21" t="s">
        <v>20</v>
      </c>
      <c r="H426" s="22" t="s">
        <v>107</v>
      </c>
      <c r="I426" s="29" t="s">
        <v>183</v>
      </c>
      <c r="J426" s="29">
        <v>600</v>
      </c>
      <c r="K426" s="30" t="s">
        <v>22</v>
      </c>
      <c r="L426" s="21"/>
    </row>
    <row r="427" s="7" customFormat="1" ht="36" customHeight="1" spans="1:12">
      <c r="A427" s="21">
        <v>423</v>
      </c>
      <c r="B427" s="21" t="s">
        <v>509</v>
      </c>
      <c r="C427" s="21" t="s">
        <v>552</v>
      </c>
      <c r="D427" s="24" t="s">
        <v>570</v>
      </c>
      <c r="E427" s="21" t="s">
        <v>18</v>
      </c>
      <c r="F427" s="21" t="s">
        <v>19</v>
      </c>
      <c r="G427" s="21" t="s">
        <v>20</v>
      </c>
      <c r="H427" s="22" t="s">
        <v>104</v>
      </c>
      <c r="I427" s="29" t="s">
        <v>203</v>
      </c>
      <c r="J427" s="29">
        <v>600</v>
      </c>
      <c r="K427" s="30" t="s">
        <v>22</v>
      </c>
      <c r="L427" s="21"/>
    </row>
    <row r="428" s="7" customFormat="1" ht="36" customHeight="1" spans="1:12">
      <c r="A428" s="21">
        <v>424</v>
      </c>
      <c r="B428" s="24" t="s">
        <v>509</v>
      </c>
      <c r="C428" s="24" t="s">
        <v>552</v>
      </c>
      <c r="D428" s="24" t="s">
        <v>571</v>
      </c>
      <c r="E428" s="21" t="s">
        <v>18</v>
      </c>
      <c r="F428" s="24" t="s">
        <v>19</v>
      </c>
      <c r="G428" s="24" t="s">
        <v>20</v>
      </c>
      <c r="H428" s="33" t="s">
        <v>104</v>
      </c>
      <c r="I428" s="40" t="s">
        <v>203</v>
      </c>
      <c r="J428" s="40">
        <v>600</v>
      </c>
      <c r="K428" s="30" t="s">
        <v>22</v>
      </c>
      <c r="L428" s="21"/>
    </row>
    <row r="429" s="7" customFormat="1" ht="36" customHeight="1" spans="1:12">
      <c r="A429" s="21">
        <v>425</v>
      </c>
      <c r="B429" s="21" t="s">
        <v>509</v>
      </c>
      <c r="C429" s="21" t="s">
        <v>552</v>
      </c>
      <c r="D429" s="24" t="s">
        <v>572</v>
      </c>
      <c r="E429" s="21" t="s">
        <v>18</v>
      </c>
      <c r="F429" s="21" t="s">
        <v>19</v>
      </c>
      <c r="G429" s="21" t="s">
        <v>20</v>
      </c>
      <c r="H429" s="22" t="s">
        <v>107</v>
      </c>
      <c r="I429" s="29" t="s">
        <v>183</v>
      </c>
      <c r="J429" s="29">
        <v>600</v>
      </c>
      <c r="K429" s="30" t="s">
        <v>22</v>
      </c>
      <c r="L429" s="21"/>
    </row>
    <row r="430" s="7" customFormat="1" ht="36" customHeight="1" spans="1:12">
      <c r="A430" s="21">
        <v>426</v>
      </c>
      <c r="B430" s="24" t="s">
        <v>509</v>
      </c>
      <c r="C430" s="24" t="s">
        <v>552</v>
      </c>
      <c r="D430" s="24" t="s">
        <v>573</v>
      </c>
      <c r="E430" s="21" t="s">
        <v>18</v>
      </c>
      <c r="F430" s="24" t="s">
        <v>19</v>
      </c>
      <c r="G430" s="24" t="s">
        <v>50</v>
      </c>
      <c r="H430" s="33" t="s">
        <v>107</v>
      </c>
      <c r="I430" s="40" t="s">
        <v>183</v>
      </c>
      <c r="J430" s="40">
        <v>800</v>
      </c>
      <c r="K430" s="30" t="s">
        <v>22</v>
      </c>
      <c r="L430" s="21"/>
    </row>
    <row r="431" s="7" customFormat="1" ht="36" customHeight="1" spans="1:12">
      <c r="A431" s="21">
        <v>427</v>
      </c>
      <c r="B431" s="24" t="s">
        <v>509</v>
      </c>
      <c r="C431" s="24" t="s">
        <v>552</v>
      </c>
      <c r="D431" s="24" t="s">
        <v>574</v>
      </c>
      <c r="E431" s="21" t="s">
        <v>18</v>
      </c>
      <c r="F431" s="24" t="s">
        <v>19</v>
      </c>
      <c r="G431" s="24" t="s">
        <v>20</v>
      </c>
      <c r="H431" s="33" t="s">
        <v>107</v>
      </c>
      <c r="I431" s="40" t="s">
        <v>183</v>
      </c>
      <c r="J431" s="40">
        <v>600</v>
      </c>
      <c r="K431" s="30" t="s">
        <v>22</v>
      </c>
      <c r="L431" s="21"/>
    </row>
    <row r="432" s="7" customFormat="1" ht="36" customHeight="1" spans="1:12">
      <c r="A432" s="21">
        <v>428</v>
      </c>
      <c r="B432" s="24" t="s">
        <v>509</v>
      </c>
      <c r="C432" s="24" t="s">
        <v>552</v>
      </c>
      <c r="D432" s="24" t="s">
        <v>575</v>
      </c>
      <c r="E432" s="21" t="s">
        <v>18</v>
      </c>
      <c r="F432" s="24" t="s">
        <v>19</v>
      </c>
      <c r="G432" s="24" t="s">
        <v>20</v>
      </c>
      <c r="H432" s="22">
        <v>45748</v>
      </c>
      <c r="I432" s="29" t="s">
        <v>199</v>
      </c>
      <c r="J432" s="29">
        <v>600</v>
      </c>
      <c r="K432" s="30" t="s">
        <v>22</v>
      </c>
      <c r="L432" s="21"/>
    </row>
    <row r="433" s="7" customFormat="1" ht="36" customHeight="1" spans="1:12">
      <c r="A433" s="21">
        <v>429</v>
      </c>
      <c r="B433" s="24" t="s">
        <v>509</v>
      </c>
      <c r="C433" s="24" t="s">
        <v>552</v>
      </c>
      <c r="D433" s="24" t="s">
        <v>576</v>
      </c>
      <c r="E433" s="21" t="s">
        <v>18</v>
      </c>
      <c r="F433" s="24" t="s">
        <v>19</v>
      </c>
      <c r="G433" s="24" t="s">
        <v>20</v>
      </c>
      <c r="H433" s="22" t="s">
        <v>104</v>
      </c>
      <c r="I433" s="29" t="s">
        <v>203</v>
      </c>
      <c r="J433" s="29">
        <v>600</v>
      </c>
      <c r="K433" s="30" t="s">
        <v>22</v>
      </c>
      <c r="L433" s="21"/>
    </row>
    <row r="434" s="7" customFormat="1" ht="36" customHeight="1" spans="1:12">
      <c r="A434" s="21">
        <v>430</v>
      </c>
      <c r="B434" s="24" t="s">
        <v>509</v>
      </c>
      <c r="C434" s="24" t="s">
        <v>552</v>
      </c>
      <c r="D434" s="24" t="s">
        <v>577</v>
      </c>
      <c r="E434" s="21" t="s">
        <v>18</v>
      </c>
      <c r="F434" s="24" t="s">
        <v>19</v>
      </c>
      <c r="G434" s="24" t="s">
        <v>20</v>
      </c>
      <c r="H434" s="22" t="s">
        <v>104</v>
      </c>
      <c r="I434" s="29" t="s">
        <v>203</v>
      </c>
      <c r="J434" s="29">
        <v>600</v>
      </c>
      <c r="K434" s="30" t="s">
        <v>22</v>
      </c>
      <c r="L434" s="21"/>
    </row>
    <row r="435" s="7" customFormat="1" ht="36" customHeight="1" spans="1:12">
      <c r="A435" s="21">
        <v>431</v>
      </c>
      <c r="B435" s="24" t="s">
        <v>509</v>
      </c>
      <c r="C435" s="24" t="s">
        <v>552</v>
      </c>
      <c r="D435" s="24" t="s">
        <v>578</v>
      </c>
      <c r="E435" s="21" t="s">
        <v>18</v>
      </c>
      <c r="F435" s="24" t="s">
        <v>19</v>
      </c>
      <c r="G435" s="24" t="s">
        <v>20</v>
      </c>
      <c r="H435" s="33" t="s">
        <v>455</v>
      </c>
      <c r="I435" s="40" t="s">
        <v>206</v>
      </c>
      <c r="J435" s="40">
        <v>600</v>
      </c>
      <c r="K435" s="30" t="s">
        <v>22</v>
      </c>
      <c r="L435" s="21"/>
    </row>
    <row r="436" s="7" customFormat="1" ht="36" customHeight="1" spans="1:12">
      <c r="A436" s="21">
        <v>432</v>
      </c>
      <c r="B436" s="24" t="s">
        <v>509</v>
      </c>
      <c r="C436" s="24" t="s">
        <v>552</v>
      </c>
      <c r="D436" s="24" t="s">
        <v>579</v>
      </c>
      <c r="E436" s="21" t="s">
        <v>18</v>
      </c>
      <c r="F436" s="21" t="s">
        <v>19</v>
      </c>
      <c r="G436" s="21" t="s">
        <v>217</v>
      </c>
      <c r="H436" s="22">
        <v>45778</v>
      </c>
      <c r="I436" s="29" t="s">
        <v>206</v>
      </c>
      <c r="J436" s="29">
        <v>800</v>
      </c>
      <c r="K436" s="30" t="s">
        <v>22</v>
      </c>
      <c r="L436" s="21"/>
    </row>
    <row r="437" s="7" customFormat="1" ht="36" customHeight="1" spans="1:12">
      <c r="A437" s="21">
        <v>433</v>
      </c>
      <c r="B437" s="24" t="s">
        <v>509</v>
      </c>
      <c r="C437" s="24" t="s">
        <v>552</v>
      </c>
      <c r="D437" s="24" t="s">
        <v>580</v>
      </c>
      <c r="E437" s="21" t="s">
        <v>18</v>
      </c>
      <c r="F437" s="21" t="s">
        <v>19</v>
      </c>
      <c r="G437" s="21" t="s">
        <v>217</v>
      </c>
      <c r="H437" s="22">
        <v>45809</v>
      </c>
      <c r="I437" s="29" t="s">
        <v>29</v>
      </c>
      <c r="J437" s="29">
        <v>800</v>
      </c>
      <c r="K437" s="30" t="s">
        <v>22</v>
      </c>
      <c r="L437" s="21"/>
    </row>
    <row r="438" s="7" customFormat="1" ht="36" customHeight="1" spans="1:12">
      <c r="A438" s="21">
        <v>434</v>
      </c>
      <c r="B438" s="24" t="s">
        <v>509</v>
      </c>
      <c r="C438" s="24" t="s">
        <v>552</v>
      </c>
      <c r="D438" s="24" t="s">
        <v>581</v>
      </c>
      <c r="E438" s="21" t="s">
        <v>18</v>
      </c>
      <c r="F438" s="21" t="s">
        <v>19</v>
      </c>
      <c r="G438" s="21" t="s">
        <v>20</v>
      </c>
      <c r="H438" s="22">
        <v>45748</v>
      </c>
      <c r="I438" s="29" t="s">
        <v>199</v>
      </c>
      <c r="J438" s="29">
        <v>600</v>
      </c>
      <c r="K438" s="30" t="s">
        <v>22</v>
      </c>
      <c r="L438" s="21"/>
    </row>
    <row r="439" s="7" customFormat="1" ht="36" customHeight="1" spans="1:12">
      <c r="A439" s="21">
        <v>435</v>
      </c>
      <c r="B439" s="24" t="s">
        <v>509</v>
      </c>
      <c r="C439" s="24" t="s">
        <v>552</v>
      </c>
      <c r="D439" s="24" t="s">
        <v>582</v>
      </c>
      <c r="E439" s="21" t="s">
        <v>18</v>
      </c>
      <c r="F439" s="21" t="s">
        <v>19</v>
      </c>
      <c r="G439" s="21" t="s">
        <v>70</v>
      </c>
      <c r="H439" s="22" t="s">
        <v>104</v>
      </c>
      <c r="I439" s="29" t="s">
        <v>203</v>
      </c>
      <c r="J439" s="29">
        <v>800</v>
      </c>
      <c r="K439" s="30" t="s">
        <v>22</v>
      </c>
      <c r="L439" s="21"/>
    </row>
    <row r="440" s="7" customFormat="1" ht="36" customHeight="1" spans="1:12">
      <c r="A440" s="21">
        <v>436</v>
      </c>
      <c r="B440" s="24" t="s">
        <v>509</v>
      </c>
      <c r="C440" s="24" t="s">
        <v>552</v>
      </c>
      <c r="D440" s="24" t="s">
        <v>583</v>
      </c>
      <c r="E440" s="21" t="s">
        <v>18</v>
      </c>
      <c r="F440" s="21" t="s">
        <v>19</v>
      </c>
      <c r="G440" s="21" t="s">
        <v>70</v>
      </c>
      <c r="H440" s="22" t="s">
        <v>104</v>
      </c>
      <c r="I440" s="29" t="s">
        <v>203</v>
      </c>
      <c r="J440" s="29">
        <v>800</v>
      </c>
      <c r="K440" s="30" t="s">
        <v>22</v>
      </c>
      <c r="L440" s="21"/>
    </row>
    <row r="441" s="7" customFormat="1" ht="36" customHeight="1" spans="1:12">
      <c r="A441" s="21">
        <v>437</v>
      </c>
      <c r="B441" s="24" t="s">
        <v>509</v>
      </c>
      <c r="C441" s="24" t="s">
        <v>552</v>
      </c>
      <c r="D441" s="24" t="s">
        <v>584</v>
      </c>
      <c r="E441" s="21" t="s">
        <v>18</v>
      </c>
      <c r="F441" s="21" t="s">
        <v>19</v>
      </c>
      <c r="G441" s="21" t="s">
        <v>70</v>
      </c>
      <c r="H441" s="22" t="s">
        <v>104</v>
      </c>
      <c r="I441" s="29" t="s">
        <v>203</v>
      </c>
      <c r="J441" s="29">
        <v>800</v>
      </c>
      <c r="K441" s="30" t="s">
        <v>22</v>
      </c>
      <c r="L441" s="21"/>
    </row>
    <row r="442" s="7" customFormat="1" ht="36" customHeight="1" spans="1:12">
      <c r="A442" s="21">
        <v>438</v>
      </c>
      <c r="B442" s="24" t="s">
        <v>509</v>
      </c>
      <c r="C442" s="24" t="s">
        <v>552</v>
      </c>
      <c r="D442" s="24" t="s">
        <v>585</v>
      </c>
      <c r="E442" s="21" t="s">
        <v>18</v>
      </c>
      <c r="F442" s="24" t="s">
        <v>19</v>
      </c>
      <c r="G442" s="21" t="s">
        <v>70</v>
      </c>
      <c r="H442" s="22">
        <v>45795</v>
      </c>
      <c r="I442" s="40" t="s">
        <v>206</v>
      </c>
      <c r="J442" s="29">
        <v>800</v>
      </c>
      <c r="K442" s="30" t="s">
        <v>22</v>
      </c>
      <c r="L442" s="21"/>
    </row>
    <row r="443" s="7" customFormat="1" ht="36" customHeight="1" spans="1:12">
      <c r="A443" s="21">
        <v>439</v>
      </c>
      <c r="B443" s="24" t="s">
        <v>509</v>
      </c>
      <c r="C443" s="24" t="s">
        <v>552</v>
      </c>
      <c r="D443" s="24" t="s">
        <v>586</v>
      </c>
      <c r="E443" s="21" t="s">
        <v>18</v>
      </c>
      <c r="F443" s="24" t="s">
        <v>19</v>
      </c>
      <c r="G443" s="21" t="s">
        <v>70</v>
      </c>
      <c r="H443" s="22" t="s">
        <v>104</v>
      </c>
      <c r="I443" s="29" t="s">
        <v>203</v>
      </c>
      <c r="J443" s="29">
        <v>800</v>
      </c>
      <c r="K443" s="30" t="s">
        <v>22</v>
      </c>
      <c r="L443" s="21"/>
    </row>
    <row r="444" s="7" customFormat="1" ht="36" customHeight="1" spans="1:12">
      <c r="A444" s="21">
        <v>440</v>
      </c>
      <c r="B444" s="21" t="s">
        <v>509</v>
      </c>
      <c r="C444" s="27" t="s">
        <v>587</v>
      </c>
      <c r="D444" s="21" t="s">
        <v>588</v>
      </c>
      <c r="E444" s="21" t="s">
        <v>18</v>
      </c>
      <c r="F444" s="21" t="s">
        <v>19</v>
      </c>
      <c r="G444" s="21" t="s">
        <v>20</v>
      </c>
      <c r="H444" s="22" t="s">
        <v>104</v>
      </c>
      <c r="I444" s="29" t="s">
        <v>203</v>
      </c>
      <c r="J444" s="29">
        <v>600</v>
      </c>
      <c r="K444" s="30" t="s">
        <v>22</v>
      </c>
      <c r="L444" s="21"/>
    </row>
    <row r="445" s="7" customFormat="1" ht="36" customHeight="1" spans="1:12">
      <c r="A445" s="21">
        <v>441</v>
      </c>
      <c r="B445" s="21" t="s">
        <v>509</v>
      </c>
      <c r="C445" s="21" t="s">
        <v>589</v>
      </c>
      <c r="D445" s="21" t="s">
        <v>590</v>
      </c>
      <c r="E445" s="21" t="s">
        <v>18</v>
      </c>
      <c r="F445" s="21" t="s">
        <v>19</v>
      </c>
      <c r="G445" s="21" t="s">
        <v>20</v>
      </c>
      <c r="H445" s="22">
        <v>45695</v>
      </c>
      <c r="I445" s="29" t="s">
        <v>183</v>
      </c>
      <c r="J445" s="29">
        <v>600</v>
      </c>
      <c r="K445" s="30" t="s">
        <v>22</v>
      </c>
      <c r="L445" s="21"/>
    </row>
    <row r="446" s="7" customFormat="1" ht="36" customHeight="1" spans="1:12">
      <c r="A446" s="21">
        <v>442</v>
      </c>
      <c r="B446" s="21" t="s">
        <v>509</v>
      </c>
      <c r="C446" s="21" t="s">
        <v>589</v>
      </c>
      <c r="D446" s="23" t="s">
        <v>591</v>
      </c>
      <c r="E446" s="21" t="s">
        <v>18</v>
      </c>
      <c r="F446" s="21" t="s">
        <v>19</v>
      </c>
      <c r="G446" s="21" t="s">
        <v>20</v>
      </c>
      <c r="H446" s="22">
        <v>45664</v>
      </c>
      <c r="I446" s="29" t="s">
        <v>186</v>
      </c>
      <c r="J446" s="29">
        <v>600</v>
      </c>
      <c r="K446" s="30" t="s">
        <v>22</v>
      </c>
      <c r="L446" s="21"/>
    </row>
    <row r="447" s="7" customFormat="1" ht="36" customHeight="1" spans="1:12">
      <c r="A447" s="21">
        <v>443</v>
      </c>
      <c r="B447" s="24" t="s">
        <v>509</v>
      </c>
      <c r="C447" s="24" t="s">
        <v>589</v>
      </c>
      <c r="D447" s="24" t="s">
        <v>592</v>
      </c>
      <c r="E447" s="21" t="s">
        <v>18</v>
      </c>
      <c r="F447" s="24" t="s">
        <v>19</v>
      </c>
      <c r="G447" s="24" t="s">
        <v>20</v>
      </c>
      <c r="H447" s="33">
        <v>45748</v>
      </c>
      <c r="I447" s="40" t="s">
        <v>199</v>
      </c>
      <c r="J447" s="40">
        <v>600</v>
      </c>
      <c r="K447" s="30" t="s">
        <v>22</v>
      </c>
      <c r="L447" s="21"/>
    </row>
    <row r="448" s="7" customFormat="1" ht="36" customHeight="1" spans="1:12">
      <c r="A448" s="21">
        <v>444</v>
      </c>
      <c r="B448" s="21" t="s">
        <v>509</v>
      </c>
      <c r="C448" s="21" t="s">
        <v>589</v>
      </c>
      <c r="D448" s="21" t="s">
        <v>593</v>
      </c>
      <c r="E448" s="21" t="s">
        <v>18</v>
      </c>
      <c r="F448" s="21" t="s">
        <v>19</v>
      </c>
      <c r="G448" s="21" t="s">
        <v>20</v>
      </c>
      <c r="H448" s="22">
        <v>45809</v>
      </c>
      <c r="I448" s="29" t="s">
        <v>29</v>
      </c>
      <c r="J448" s="29">
        <v>600</v>
      </c>
      <c r="K448" s="30" t="s">
        <v>22</v>
      </c>
      <c r="L448" s="21"/>
    </row>
    <row r="449" s="7" customFormat="1" ht="36" customHeight="1" spans="1:12">
      <c r="A449" s="21">
        <v>445</v>
      </c>
      <c r="B449" s="21" t="s">
        <v>509</v>
      </c>
      <c r="C449" s="21" t="s">
        <v>589</v>
      </c>
      <c r="D449" s="21" t="s">
        <v>594</v>
      </c>
      <c r="E449" s="21" t="s">
        <v>18</v>
      </c>
      <c r="F449" s="21" t="s">
        <v>19</v>
      </c>
      <c r="G449" s="21" t="s">
        <v>20</v>
      </c>
      <c r="H449" s="22">
        <v>45717</v>
      </c>
      <c r="I449" s="29" t="s">
        <v>203</v>
      </c>
      <c r="J449" s="29">
        <v>600</v>
      </c>
      <c r="K449" s="30" t="s">
        <v>22</v>
      </c>
      <c r="L449" s="21"/>
    </row>
    <row r="450" s="7" customFormat="1" ht="36" customHeight="1" spans="1:12">
      <c r="A450" s="21">
        <v>446</v>
      </c>
      <c r="B450" s="21" t="s">
        <v>509</v>
      </c>
      <c r="C450" s="21" t="s">
        <v>589</v>
      </c>
      <c r="D450" s="21" t="s">
        <v>595</v>
      </c>
      <c r="E450" s="21" t="s">
        <v>18</v>
      </c>
      <c r="F450" s="21" t="s">
        <v>19</v>
      </c>
      <c r="G450" s="21" t="s">
        <v>20</v>
      </c>
      <c r="H450" s="22">
        <v>45748</v>
      </c>
      <c r="I450" s="29" t="s">
        <v>199</v>
      </c>
      <c r="J450" s="29">
        <v>600</v>
      </c>
      <c r="K450" s="30" t="s">
        <v>22</v>
      </c>
      <c r="L450" s="21"/>
    </row>
    <row r="451" s="7" customFormat="1" ht="36" customHeight="1" spans="1:12">
      <c r="A451" s="21">
        <v>447</v>
      </c>
      <c r="B451" s="21" t="s">
        <v>509</v>
      </c>
      <c r="C451" s="21" t="s">
        <v>589</v>
      </c>
      <c r="D451" s="21" t="s">
        <v>596</v>
      </c>
      <c r="E451" s="21" t="s">
        <v>18</v>
      </c>
      <c r="F451" s="21" t="s">
        <v>19</v>
      </c>
      <c r="G451" s="21" t="s">
        <v>20</v>
      </c>
      <c r="H451" s="22">
        <v>45695</v>
      </c>
      <c r="I451" s="29" t="s">
        <v>183</v>
      </c>
      <c r="J451" s="29">
        <v>600</v>
      </c>
      <c r="K451" s="30" t="s">
        <v>22</v>
      </c>
      <c r="L451" s="21"/>
    </row>
    <row r="452" s="7" customFormat="1" ht="36" customHeight="1" spans="1:12">
      <c r="A452" s="21">
        <v>448</v>
      </c>
      <c r="B452" s="21" t="s">
        <v>509</v>
      </c>
      <c r="C452" s="27" t="s">
        <v>597</v>
      </c>
      <c r="D452" s="21" t="s">
        <v>598</v>
      </c>
      <c r="E452" s="21" t="s">
        <v>18</v>
      </c>
      <c r="F452" s="21" t="s">
        <v>19</v>
      </c>
      <c r="G452" s="21" t="s">
        <v>20</v>
      </c>
      <c r="H452" s="22" t="s">
        <v>107</v>
      </c>
      <c r="I452" s="29" t="s">
        <v>183</v>
      </c>
      <c r="J452" s="29">
        <v>600</v>
      </c>
      <c r="K452" s="30" t="s">
        <v>22</v>
      </c>
      <c r="L452" s="21"/>
    </row>
    <row r="453" s="7" customFormat="1" ht="36" customHeight="1" spans="1:12">
      <c r="A453" s="21">
        <v>449</v>
      </c>
      <c r="B453" s="21" t="s">
        <v>509</v>
      </c>
      <c r="C453" s="56" t="s">
        <v>597</v>
      </c>
      <c r="D453" s="51" t="s">
        <v>599</v>
      </c>
      <c r="E453" s="21" t="s">
        <v>18</v>
      </c>
      <c r="F453" s="21" t="s">
        <v>19</v>
      </c>
      <c r="G453" s="21" t="s">
        <v>20</v>
      </c>
      <c r="H453" s="22" t="s">
        <v>107</v>
      </c>
      <c r="I453" s="29" t="s">
        <v>183</v>
      </c>
      <c r="J453" s="29">
        <v>600</v>
      </c>
      <c r="K453" s="30" t="s">
        <v>22</v>
      </c>
      <c r="L453" s="21"/>
    </row>
    <row r="454" s="7" customFormat="1" ht="36" customHeight="1" spans="1:12">
      <c r="A454" s="21">
        <v>450</v>
      </c>
      <c r="B454" s="21" t="s">
        <v>509</v>
      </c>
      <c r="C454" s="21" t="s">
        <v>600</v>
      </c>
      <c r="D454" s="21" t="s">
        <v>601</v>
      </c>
      <c r="E454" s="21" t="s">
        <v>18</v>
      </c>
      <c r="F454" s="21" t="s">
        <v>19</v>
      </c>
      <c r="G454" s="21" t="s">
        <v>602</v>
      </c>
      <c r="H454" s="22">
        <v>45689</v>
      </c>
      <c r="I454" s="29" t="s">
        <v>183</v>
      </c>
      <c r="J454" s="29">
        <v>800</v>
      </c>
      <c r="K454" s="30" t="s">
        <v>22</v>
      </c>
      <c r="L454" s="21"/>
    </row>
    <row r="455" s="7" customFormat="1" ht="36" customHeight="1" spans="1:12">
      <c r="A455" s="21">
        <v>451</v>
      </c>
      <c r="B455" s="21" t="s">
        <v>509</v>
      </c>
      <c r="C455" s="21" t="s">
        <v>603</v>
      </c>
      <c r="D455" s="21" t="s">
        <v>604</v>
      </c>
      <c r="E455" s="21" t="s">
        <v>18</v>
      </c>
      <c r="F455" s="21" t="s">
        <v>19</v>
      </c>
      <c r="G455" s="21" t="s">
        <v>20</v>
      </c>
      <c r="H455" s="22" t="s">
        <v>107</v>
      </c>
      <c r="I455" s="29" t="s">
        <v>183</v>
      </c>
      <c r="J455" s="29">
        <v>600</v>
      </c>
      <c r="K455" s="30" t="s">
        <v>22</v>
      </c>
      <c r="L455" s="21"/>
    </row>
    <row r="456" customFormat="1" ht="36" customHeight="1" spans="1:12">
      <c r="A456" s="21">
        <v>452</v>
      </c>
      <c r="B456" s="21" t="s">
        <v>509</v>
      </c>
      <c r="C456" s="21" t="s">
        <v>603</v>
      </c>
      <c r="D456" s="21" t="s">
        <v>605</v>
      </c>
      <c r="E456" s="21" t="s">
        <v>18</v>
      </c>
      <c r="F456" s="21" t="s">
        <v>19</v>
      </c>
      <c r="G456" s="21" t="s">
        <v>369</v>
      </c>
      <c r="H456" s="22" t="s">
        <v>107</v>
      </c>
      <c r="I456" s="29" t="s">
        <v>183</v>
      </c>
      <c r="J456" s="29">
        <v>800</v>
      </c>
      <c r="K456" s="30" t="s">
        <v>22</v>
      </c>
      <c r="L456" s="30"/>
    </row>
    <row r="457" customFormat="1" ht="36" customHeight="1" spans="1:12">
      <c r="A457" s="21">
        <v>453</v>
      </c>
      <c r="B457" s="21" t="s">
        <v>509</v>
      </c>
      <c r="C457" s="21" t="s">
        <v>603</v>
      </c>
      <c r="D457" s="51" t="s">
        <v>606</v>
      </c>
      <c r="E457" s="21" t="s">
        <v>18</v>
      </c>
      <c r="F457" s="21" t="s">
        <v>19</v>
      </c>
      <c r="G457" s="21" t="s">
        <v>369</v>
      </c>
      <c r="H457" s="57" t="s">
        <v>107</v>
      </c>
      <c r="I457" s="29" t="s">
        <v>183</v>
      </c>
      <c r="J457" s="29">
        <v>800</v>
      </c>
      <c r="K457" s="30" t="s">
        <v>22</v>
      </c>
      <c r="L457" s="30"/>
    </row>
    <row r="458" customFormat="1" ht="36" customHeight="1" spans="1:12">
      <c r="A458" s="21">
        <v>454</v>
      </c>
      <c r="B458" s="21" t="s">
        <v>509</v>
      </c>
      <c r="C458" s="21" t="s">
        <v>603</v>
      </c>
      <c r="D458" s="52" t="s">
        <v>607</v>
      </c>
      <c r="E458" s="21" t="s">
        <v>18</v>
      </c>
      <c r="F458" s="21" t="s">
        <v>19</v>
      </c>
      <c r="G458" s="21" t="s">
        <v>369</v>
      </c>
      <c r="H458" s="22" t="s">
        <v>107</v>
      </c>
      <c r="I458" s="29" t="s">
        <v>183</v>
      </c>
      <c r="J458" s="29">
        <v>800</v>
      </c>
      <c r="K458" s="30" t="s">
        <v>22</v>
      </c>
      <c r="L458" s="30"/>
    </row>
    <row r="459" customFormat="1" ht="36" customHeight="1" spans="1:12">
      <c r="A459" s="21">
        <v>455</v>
      </c>
      <c r="B459" s="21" t="s">
        <v>608</v>
      </c>
      <c r="C459" s="21" t="s">
        <v>609</v>
      </c>
      <c r="D459" s="21" t="s">
        <v>610</v>
      </c>
      <c r="E459" s="21" t="s">
        <v>18</v>
      </c>
      <c r="F459" s="21" t="s">
        <v>19</v>
      </c>
      <c r="G459" s="21" t="s">
        <v>70</v>
      </c>
      <c r="H459" s="22">
        <v>45689</v>
      </c>
      <c r="I459" s="25">
        <v>2</v>
      </c>
      <c r="J459" s="29">
        <f>IF(F459="是",VLOOKUP(G459,[27]Sheet2!A:C,3,FALSE),VLOOKUP(G459,[27]Sheet2!A:B,2,FALSE))</f>
        <v>800</v>
      </c>
      <c r="K459" s="30" t="s">
        <v>22</v>
      </c>
      <c r="L459" s="30"/>
    </row>
    <row r="460" customFormat="1" ht="36" customHeight="1" spans="1:12">
      <c r="A460" s="21">
        <v>456</v>
      </c>
      <c r="B460" s="21" t="s">
        <v>608</v>
      </c>
      <c r="C460" s="21" t="s">
        <v>611</v>
      </c>
      <c r="D460" s="21" t="s">
        <v>612</v>
      </c>
      <c r="E460" s="21" t="s">
        <v>18</v>
      </c>
      <c r="F460" s="21" t="s">
        <v>19</v>
      </c>
      <c r="G460" s="21" t="s">
        <v>20</v>
      </c>
      <c r="H460" s="22">
        <v>45689</v>
      </c>
      <c r="I460" s="29">
        <v>2</v>
      </c>
      <c r="J460" s="29">
        <f>IF(F460="是",VLOOKUP(G460,[19]Sheet2!A:C,3,FALSE),VLOOKUP(G460,[19]Sheet2!A:B,2,FALSE))</f>
        <v>600</v>
      </c>
      <c r="K460" s="30" t="s">
        <v>22</v>
      </c>
      <c r="L460" s="30"/>
    </row>
    <row r="461" customFormat="1" ht="36" customHeight="1" spans="1:12">
      <c r="A461" s="21">
        <v>457</v>
      </c>
      <c r="B461" s="21" t="s">
        <v>608</v>
      </c>
      <c r="C461" s="21" t="s">
        <v>611</v>
      </c>
      <c r="D461" s="21" t="s">
        <v>613</v>
      </c>
      <c r="E461" s="21" t="s">
        <v>18</v>
      </c>
      <c r="F461" s="21" t="s">
        <v>19</v>
      </c>
      <c r="G461" s="21" t="s">
        <v>20</v>
      </c>
      <c r="H461" s="22">
        <v>45689</v>
      </c>
      <c r="I461" s="29">
        <v>2</v>
      </c>
      <c r="J461" s="29">
        <f>IF(F461="是",VLOOKUP(G461,[19]Sheet2!A:C,3,FALSE),VLOOKUP(G461,[19]Sheet2!A:B,2,FALSE))</f>
        <v>600</v>
      </c>
      <c r="K461" s="30" t="s">
        <v>22</v>
      </c>
      <c r="L461" s="30"/>
    </row>
    <row r="462" customFormat="1" ht="36" customHeight="1" spans="1:12">
      <c r="A462" s="21">
        <v>458</v>
      </c>
      <c r="B462" s="21" t="s">
        <v>608</v>
      </c>
      <c r="C462" s="21" t="s">
        <v>611</v>
      </c>
      <c r="D462" s="21" t="s">
        <v>614</v>
      </c>
      <c r="E462" s="21" t="s">
        <v>18</v>
      </c>
      <c r="F462" s="21" t="s">
        <v>19</v>
      </c>
      <c r="G462" s="21" t="s">
        <v>20</v>
      </c>
      <c r="H462" s="22">
        <v>45717</v>
      </c>
      <c r="I462" s="29">
        <v>3</v>
      </c>
      <c r="J462" s="29">
        <v>600</v>
      </c>
      <c r="K462" s="30" t="s">
        <v>22</v>
      </c>
      <c r="L462" s="30"/>
    </row>
    <row r="463" customFormat="1" ht="36" customHeight="1" spans="1:12">
      <c r="A463" s="21">
        <v>459</v>
      </c>
      <c r="B463" s="21" t="s">
        <v>608</v>
      </c>
      <c r="C463" s="21" t="s">
        <v>611</v>
      </c>
      <c r="D463" s="21" t="s">
        <v>615</v>
      </c>
      <c r="E463" s="21" t="s">
        <v>18</v>
      </c>
      <c r="F463" s="21" t="s">
        <v>19</v>
      </c>
      <c r="G463" s="21" t="s">
        <v>20</v>
      </c>
      <c r="H463" s="22">
        <v>45839</v>
      </c>
      <c r="I463" s="25">
        <v>7</v>
      </c>
      <c r="J463" s="29">
        <v>600</v>
      </c>
      <c r="K463" s="30" t="s">
        <v>22</v>
      </c>
      <c r="L463" s="30"/>
    </row>
    <row r="464" customFormat="1" ht="36" customHeight="1" spans="1:12">
      <c r="A464" s="21">
        <v>460</v>
      </c>
      <c r="B464" s="21" t="s">
        <v>608</v>
      </c>
      <c r="C464" s="21" t="s">
        <v>611</v>
      </c>
      <c r="D464" s="21" t="s">
        <v>616</v>
      </c>
      <c r="E464" s="21" t="s">
        <v>18</v>
      </c>
      <c r="F464" s="21" t="s">
        <v>19</v>
      </c>
      <c r="G464" s="21" t="s">
        <v>20</v>
      </c>
      <c r="H464" s="22">
        <v>45658</v>
      </c>
      <c r="I464" s="29">
        <v>1</v>
      </c>
      <c r="J464" s="29">
        <v>600</v>
      </c>
      <c r="K464" s="30" t="s">
        <v>22</v>
      </c>
      <c r="L464" s="30"/>
    </row>
    <row r="465" customFormat="1" ht="36" customHeight="1" spans="1:12">
      <c r="A465" s="21">
        <v>461</v>
      </c>
      <c r="B465" s="21" t="s">
        <v>608</v>
      </c>
      <c r="C465" s="21" t="s">
        <v>611</v>
      </c>
      <c r="D465" s="21" t="s">
        <v>617</v>
      </c>
      <c r="E465" s="21" t="s">
        <v>18</v>
      </c>
      <c r="F465" s="21" t="s">
        <v>19</v>
      </c>
      <c r="G465" s="24" t="s">
        <v>47</v>
      </c>
      <c r="H465" s="33">
        <v>45689</v>
      </c>
      <c r="I465" s="27">
        <v>2</v>
      </c>
      <c r="J465" s="40">
        <v>800</v>
      </c>
      <c r="K465" s="30" t="s">
        <v>22</v>
      </c>
      <c r="L465" s="30"/>
    </row>
    <row r="466" customFormat="1" ht="36" customHeight="1" spans="1:12">
      <c r="A466" s="21">
        <v>462</v>
      </c>
      <c r="B466" s="21" t="s">
        <v>608</v>
      </c>
      <c r="C466" s="21" t="s">
        <v>618</v>
      </c>
      <c r="D466" s="21" t="s">
        <v>619</v>
      </c>
      <c r="E466" s="21" t="s">
        <v>18</v>
      </c>
      <c r="F466" s="21" t="s">
        <v>19</v>
      </c>
      <c r="G466" s="21" t="s">
        <v>20</v>
      </c>
      <c r="H466" s="22">
        <v>45717</v>
      </c>
      <c r="I466" s="25">
        <v>3</v>
      </c>
      <c r="J466" s="29">
        <v>600</v>
      </c>
      <c r="K466" s="30" t="s">
        <v>22</v>
      </c>
      <c r="L466" s="30"/>
    </row>
    <row r="467" customFormat="1" ht="36" customHeight="1" spans="1:12">
      <c r="A467" s="21">
        <v>463</v>
      </c>
      <c r="B467" s="21" t="s">
        <v>608</v>
      </c>
      <c r="C467" s="21" t="s">
        <v>618</v>
      </c>
      <c r="D467" s="21" t="s">
        <v>620</v>
      </c>
      <c r="E467" s="21" t="s">
        <v>18</v>
      </c>
      <c r="F467" s="21" t="s">
        <v>19</v>
      </c>
      <c r="G467" s="21" t="s">
        <v>20</v>
      </c>
      <c r="H467" s="22">
        <v>45748</v>
      </c>
      <c r="I467" s="25">
        <v>4</v>
      </c>
      <c r="J467" s="29">
        <v>600</v>
      </c>
      <c r="K467" s="30" t="s">
        <v>22</v>
      </c>
      <c r="L467" s="30"/>
    </row>
    <row r="468" customFormat="1" ht="36" customHeight="1" spans="1:12">
      <c r="A468" s="21">
        <v>464</v>
      </c>
      <c r="B468" s="21" t="s">
        <v>608</v>
      </c>
      <c r="C468" s="21" t="s">
        <v>618</v>
      </c>
      <c r="D468" s="21" t="s">
        <v>621</v>
      </c>
      <c r="E468" s="21" t="s">
        <v>18</v>
      </c>
      <c r="F468" s="21" t="s">
        <v>19</v>
      </c>
      <c r="G468" s="21" t="s">
        <v>47</v>
      </c>
      <c r="H468" s="22">
        <v>45689</v>
      </c>
      <c r="I468" s="25">
        <v>2</v>
      </c>
      <c r="J468" s="29">
        <v>800</v>
      </c>
      <c r="K468" s="30" t="s">
        <v>22</v>
      </c>
      <c r="L468" s="30"/>
    </row>
    <row r="469" customFormat="1" ht="36" customHeight="1" spans="1:12">
      <c r="A469" s="21">
        <v>465</v>
      </c>
      <c r="B469" s="21" t="s">
        <v>608</v>
      </c>
      <c r="C469" s="21" t="s">
        <v>618</v>
      </c>
      <c r="D469" s="21" t="s">
        <v>622</v>
      </c>
      <c r="E469" s="21" t="s">
        <v>18</v>
      </c>
      <c r="F469" s="21" t="s">
        <v>19</v>
      </c>
      <c r="G469" s="21" t="s">
        <v>47</v>
      </c>
      <c r="H469" s="22">
        <v>45717</v>
      </c>
      <c r="I469" s="29">
        <v>3</v>
      </c>
      <c r="J469" s="29">
        <f>IF(F469="是",VLOOKUP(G469,[20]Sheet2!A:C,3,FALSE),VLOOKUP(G469,[20]Sheet2!A:B,2,FALSE))</f>
        <v>800</v>
      </c>
      <c r="K469" s="30" t="s">
        <v>22</v>
      </c>
      <c r="L469" s="30"/>
    </row>
    <row r="470" customFormat="1" ht="36" customHeight="1" spans="1:12">
      <c r="A470" s="21">
        <v>466</v>
      </c>
      <c r="B470" s="21" t="s">
        <v>608</v>
      </c>
      <c r="C470" s="21" t="s">
        <v>618</v>
      </c>
      <c r="D470" s="21" t="s">
        <v>623</v>
      </c>
      <c r="E470" s="21" t="s">
        <v>18</v>
      </c>
      <c r="F470" s="21" t="s">
        <v>19</v>
      </c>
      <c r="G470" s="21" t="s">
        <v>20</v>
      </c>
      <c r="H470" s="22">
        <v>45689</v>
      </c>
      <c r="I470" s="25">
        <v>2</v>
      </c>
      <c r="J470" s="29">
        <v>600</v>
      </c>
      <c r="K470" s="30" t="s">
        <v>22</v>
      </c>
      <c r="L470" s="30"/>
    </row>
    <row r="471" customFormat="1" ht="36" customHeight="1" spans="1:12">
      <c r="A471" s="21">
        <v>467</v>
      </c>
      <c r="B471" s="21" t="s">
        <v>608</v>
      </c>
      <c r="C471" s="21" t="s">
        <v>618</v>
      </c>
      <c r="D471" s="21" t="s">
        <v>624</v>
      </c>
      <c r="E471" s="21" t="s">
        <v>18</v>
      </c>
      <c r="F471" s="21" t="s">
        <v>19</v>
      </c>
      <c r="G471" s="21" t="s">
        <v>20</v>
      </c>
      <c r="H471" s="22">
        <v>45689</v>
      </c>
      <c r="I471" s="25">
        <v>2</v>
      </c>
      <c r="J471" s="29">
        <v>600</v>
      </c>
      <c r="K471" s="30" t="s">
        <v>22</v>
      </c>
      <c r="L471" s="30"/>
    </row>
    <row r="472" customFormat="1" ht="36" customHeight="1" spans="1:12">
      <c r="A472" s="21">
        <v>468</v>
      </c>
      <c r="B472" s="21" t="s">
        <v>608</v>
      </c>
      <c r="C472" s="21" t="s">
        <v>618</v>
      </c>
      <c r="D472" s="21" t="s">
        <v>625</v>
      </c>
      <c r="E472" s="21" t="s">
        <v>18</v>
      </c>
      <c r="F472" s="21" t="s">
        <v>19</v>
      </c>
      <c r="G472" s="21" t="s">
        <v>20</v>
      </c>
      <c r="H472" s="22">
        <v>45689</v>
      </c>
      <c r="I472" s="29">
        <v>2</v>
      </c>
      <c r="J472" s="29">
        <f>IF(F472="是",VLOOKUP(G472,[21]Sheet2!A:C,3,FALSE),VLOOKUP(G472,[21]Sheet2!A:B,2,FALSE))</f>
        <v>600</v>
      </c>
      <c r="K472" s="30" t="s">
        <v>22</v>
      </c>
      <c r="L472" s="30"/>
    </row>
    <row r="473" customFormat="1" ht="36" customHeight="1" spans="1:12">
      <c r="A473" s="21">
        <v>469</v>
      </c>
      <c r="B473" s="21" t="s">
        <v>608</v>
      </c>
      <c r="C473" s="21" t="s">
        <v>618</v>
      </c>
      <c r="D473" s="21" t="s">
        <v>626</v>
      </c>
      <c r="E473" s="21" t="s">
        <v>18</v>
      </c>
      <c r="F473" s="21" t="s">
        <v>19</v>
      </c>
      <c r="G473" s="21" t="s">
        <v>20</v>
      </c>
      <c r="H473" s="22">
        <v>45778</v>
      </c>
      <c r="I473" s="29">
        <v>5</v>
      </c>
      <c r="J473" s="29">
        <v>600</v>
      </c>
      <c r="K473" s="30" t="s">
        <v>22</v>
      </c>
      <c r="L473" s="30"/>
    </row>
    <row r="474" customFormat="1" ht="36" customHeight="1" spans="1:12">
      <c r="A474" s="21">
        <v>470</v>
      </c>
      <c r="B474" s="21" t="s">
        <v>608</v>
      </c>
      <c r="C474" s="21" t="s">
        <v>618</v>
      </c>
      <c r="D474" s="21" t="s">
        <v>627</v>
      </c>
      <c r="E474" s="21" t="s">
        <v>18</v>
      </c>
      <c r="F474" s="21" t="s">
        <v>19</v>
      </c>
      <c r="G474" s="21" t="s">
        <v>20</v>
      </c>
      <c r="H474" s="22">
        <v>45809</v>
      </c>
      <c r="I474" s="29">
        <v>6</v>
      </c>
      <c r="J474" s="29">
        <f>IF(F474="是",VLOOKUP(G474,[22]Sheet2!A:C,3,FALSE),VLOOKUP(G474,[22]Sheet2!A:B,2,FALSE))</f>
        <v>600</v>
      </c>
      <c r="K474" s="30" t="s">
        <v>22</v>
      </c>
      <c r="L474" s="30"/>
    </row>
    <row r="475" customFormat="1" ht="36" customHeight="1" spans="1:12">
      <c r="A475" s="21">
        <v>471</v>
      </c>
      <c r="B475" s="21" t="s">
        <v>608</v>
      </c>
      <c r="C475" s="21" t="s">
        <v>618</v>
      </c>
      <c r="D475" s="21" t="s">
        <v>628</v>
      </c>
      <c r="E475" s="21" t="s">
        <v>18</v>
      </c>
      <c r="F475" s="21" t="s">
        <v>19</v>
      </c>
      <c r="G475" s="21" t="s">
        <v>20</v>
      </c>
      <c r="H475" s="22">
        <v>45689</v>
      </c>
      <c r="I475" s="29">
        <v>2</v>
      </c>
      <c r="J475" s="29">
        <v>600</v>
      </c>
      <c r="K475" s="30" t="s">
        <v>22</v>
      </c>
      <c r="L475" s="30"/>
    </row>
    <row r="476" customFormat="1" ht="36" customHeight="1" spans="1:12">
      <c r="A476" s="21">
        <v>472</v>
      </c>
      <c r="B476" s="21" t="s">
        <v>608</v>
      </c>
      <c r="C476" s="21" t="s">
        <v>618</v>
      </c>
      <c r="D476" s="24" t="s">
        <v>629</v>
      </c>
      <c r="E476" s="21" t="s">
        <v>18</v>
      </c>
      <c r="F476" s="21" t="s">
        <v>19</v>
      </c>
      <c r="G476" s="21" t="s">
        <v>20</v>
      </c>
      <c r="H476" s="22">
        <v>45689</v>
      </c>
      <c r="I476" s="29">
        <v>2</v>
      </c>
      <c r="J476" s="21">
        <v>600</v>
      </c>
      <c r="K476" s="30" t="s">
        <v>22</v>
      </c>
      <c r="L476" s="30"/>
    </row>
    <row r="477" customFormat="1" ht="36" customHeight="1" spans="1:12">
      <c r="A477" s="21">
        <v>473</v>
      </c>
      <c r="B477" s="21" t="s">
        <v>608</v>
      </c>
      <c r="C477" s="21" t="s">
        <v>618</v>
      </c>
      <c r="D477" s="21" t="s">
        <v>630</v>
      </c>
      <c r="E477" s="21" t="s">
        <v>18</v>
      </c>
      <c r="F477" s="21" t="s">
        <v>19</v>
      </c>
      <c r="G477" s="21" t="s">
        <v>20</v>
      </c>
      <c r="H477" s="22">
        <v>45689</v>
      </c>
      <c r="I477" s="29">
        <v>2</v>
      </c>
      <c r="J477" s="29">
        <v>600</v>
      </c>
      <c r="K477" s="30" t="s">
        <v>22</v>
      </c>
      <c r="L477" s="30"/>
    </row>
    <row r="478" customFormat="1" ht="36" customHeight="1" spans="1:12">
      <c r="A478" s="21">
        <v>474</v>
      </c>
      <c r="B478" s="27" t="s">
        <v>608</v>
      </c>
      <c r="C478" s="27" t="s">
        <v>618</v>
      </c>
      <c r="D478" s="27" t="s">
        <v>631</v>
      </c>
      <c r="E478" s="21" t="s">
        <v>18</v>
      </c>
      <c r="F478" s="24" t="s">
        <v>19</v>
      </c>
      <c r="G478" s="27" t="s">
        <v>20</v>
      </c>
      <c r="H478" s="22">
        <v>45689</v>
      </c>
      <c r="I478" s="29">
        <v>2</v>
      </c>
      <c r="J478" s="31">
        <v>600</v>
      </c>
      <c r="K478" s="30" t="s">
        <v>22</v>
      </c>
      <c r="L478" s="30"/>
    </row>
    <row r="479" customFormat="1" ht="36" customHeight="1" spans="1:12">
      <c r="A479" s="21">
        <v>475</v>
      </c>
      <c r="B479" s="21" t="s">
        <v>608</v>
      </c>
      <c r="C479" s="21" t="s">
        <v>618</v>
      </c>
      <c r="D479" s="21" t="s">
        <v>632</v>
      </c>
      <c r="E479" s="21" t="s">
        <v>18</v>
      </c>
      <c r="F479" s="21" t="s">
        <v>19</v>
      </c>
      <c r="G479" s="21" t="s">
        <v>20</v>
      </c>
      <c r="H479" s="22">
        <v>45689</v>
      </c>
      <c r="I479" s="29">
        <v>2</v>
      </c>
      <c r="J479" s="29">
        <v>600</v>
      </c>
      <c r="K479" s="30" t="s">
        <v>22</v>
      </c>
      <c r="L479" s="30"/>
    </row>
    <row r="480" customFormat="1" ht="36" customHeight="1" spans="1:12">
      <c r="A480" s="21">
        <v>476</v>
      </c>
      <c r="B480" s="21" t="s">
        <v>608</v>
      </c>
      <c r="C480" s="21" t="s">
        <v>618</v>
      </c>
      <c r="D480" s="21" t="s">
        <v>633</v>
      </c>
      <c r="E480" s="21" t="s">
        <v>18</v>
      </c>
      <c r="F480" s="21" t="s">
        <v>19</v>
      </c>
      <c r="G480" s="21" t="s">
        <v>20</v>
      </c>
      <c r="H480" s="22">
        <v>45748</v>
      </c>
      <c r="I480" s="21">
        <v>4</v>
      </c>
      <c r="J480" s="29">
        <f>IF(F480="是",VLOOKUP(G480,[23]Sheet2!A:C,3,FALSE),VLOOKUP(G480,[23]Sheet2!A:B,2,FALSE))</f>
        <v>600</v>
      </c>
      <c r="K480" s="30" t="s">
        <v>22</v>
      </c>
      <c r="L480" s="30"/>
    </row>
    <row r="481" customFormat="1" ht="36" customHeight="1" spans="1:12">
      <c r="A481" s="21">
        <v>477</v>
      </c>
      <c r="B481" s="21" t="s">
        <v>608</v>
      </c>
      <c r="C481" s="21" t="s">
        <v>618</v>
      </c>
      <c r="D481" s="21" t="s">
        <v>634</v>
      </c>
      <c r="E481" s="21" t="s">
        <v>18</v>
      </c>
      <c r="F481" s="21" t="s">
        <v>19</v>
      </c>
      <c r="G481" s="21" t="s">
        <v>20</v>
      </c>
      <c r="H481" s="22">
        <v>45689</v>
      </c>
      <c r="I481" s="29">
        <v>2</v>
      </c>
      <c r="J481" s="29">
        <v>600</v>
      </c>
      <c r="K481" s="30" t="s">
        <v>22</v>
      </c>
      <c r="L481" s="30"/>
    </row>
    <row r="482" customFormat="1" ht="36" customHeight="1" spans="1:12">
      <c r="A482" s="21">
        <v>478</v>
      </c>
      <c r="B482" s="21" t="s">
        <v>608</v>
      </c>
      <c r="C482" s="21" t="s">
        <v>618</v>
      </c>
      <c r="D482" s="21" t="s">
        <v>635</v>
      </c>
      <c r="E482" s="21" t="s">
        <v>18</v>
      </c>
      <c r="F482" s="21" t="s">
        <v>19</v>
      </c>
      <c r="G482" s="21" t="s">
        <v>20</v>
      </c>
      <c r="H482" s="22">
        <v>45689</v>
      </c>
      <c r="I482" s="29">
        <v>2</v>
      </c>
      <c r="J482" s="29">
        <v>600</v>
      </c>
      <c r="K482" s="30" t="s">
        <v>22</v>
      </c>
      <c r="L482" s="30"/>
    </row>
    <row r="483" customFormat="1" ht="36" customHeight="1" spans="1:12">
      <c r="A483" s="21">
        <v>479</v>
      </c>
      <c r="B483" s="21" t="s">
        <v>608</v>
      </c>
      <c r="C483" s="21" t="s">
        <v>618</v>
      </c>
      <c r="D483" s="21" t="s">
        <v>636</v>
      </c>
      <c r="E483" s="21" t="s">
        <v>18</v>
      </c>
      <c r="F483" s="21" t="s">
        <v>19</v>
      </c>
      <c r="G483" s="21" t="s">
        <v>20</v>
      </c>
      <c r="H483" s="22">
        <v>45690</v>
      </c>
      <c r="I483" s="29">
        <v>2</v>
      </c>
      <c r="J483" s="29">
        <f>IF(F483="是",VLOOKUP(G483,[24]Sheet2!A:C,3,FALSE),VLOOKUP(G483,[24]Sheet2!A:B,2,FALSE))</f>
        <v>600</v>
      </c>
      <c r="K483" s="30" t="s">
        <v>22</v>
      </c>
      <c r="L483" s="30"/>
    </row>
    <row r="484" customFormat="1" ht="36" customHeight="1" spans="1:12">
      <c r="A484" s="21">
        <v>480</v>
      </c>
      <c r="B484" s="21" t="s">
        <v>608</v>
      </c>
      <c r="C484" s="21" t="s">
        <v>618</v>
      </c>
      <c r="D484" s="21" t="s">
        <v>637</v>
      </c>
      <c r="E484" s="21" t="s">
        <v>18</v>
      </c>
      <c r="F484" s="21" t="s">
        <v>19</v>
      </c>
      <c r="G484" s="21" t="s">
        <v>20</v>
      </c>
      <c r="H484" s="22">
        <v>45689</v>
      </c>
      <c r="I484" s="29">
        <v>2</v>
      </c>
      <c r="J484" s="29">
        <f>IF(F484="是",VLOOKUP(G484,[24]Sheet2!A:C,3,FALSE),VLOOKUP(G484,[24]Sheet2!A:B,2,FALSE))</f>
        <v>600</v>
      </c>
      <c r="K484" s="30" t="s">
        <v>22</v>
      </c>
      <c r="L484" s="30"/>
    </row>
    <row r="485" customFormat="1" ht="36" customHeight="1" spans="1:12">
      <c r="A485" s="21">
        <v>481</v>
      </c>
      <c r="B485" s="21" t="s">
        <v>608</v>
      </c>
      <c r="C485" s="21" t="s">
        <v>618</v>
      </c>
      <c r="D485" s="21" t="s">
        <v>638</v>
      </c>
      <c r="E485" s="21" t="s">
        <v>18</v>
      </c>
      <c r="F485" s="21" t="s">
        <v>19</v>
      </c>
      <c r="G485" s="21" t="s">
        <v>20</v>
      </c>
      <c r="H485" s="22">
        <v>45658</v>
      </c>
      <c r="I485" s="27">
        <v>1</v>
      </c>
      <c r="J485" s="29">
        <v>600</v>
      </c>
      <c r="K485" s="30" t="s">
        <v>22</v>
      </c>
      <c r="L485" s="30"/>
    </row>
    <row r="486" customFormat="1" ht="36" customHeight="1" spans="1:12">
      <c r="A486" s="21">
        <v>482</v>
      </c>
      <c r="B486" s="21" t="s">
        <v>608</v>
      </c>
      <c r="C486" s="21" t="s">
        <v>618</v>
      </c>
      <c r="D486" s="21" t="s">
        <v>639</v>
      </c>
      <c r="E486" s="21" t="s">
        <v>18</v>
      </c>
      <c r="F486" s="21" t="s">
        <v>19</v>
      </c>
      <c r="G486" s="21" t="s">
        <v>70</v>
      </c>
      <c r="H486" s="22">
        <v>45778</v>
      </c>
      <c r="I486" s="29">
        <v>5</v>
      </c>
      <c r="J486" s="21">
        <v>800</v>
      </c>
      <c r="K486" s="30" t="s">
        <v>22</v>
      </c>
      <c r="L486" s="30"/>
    </row>
    <row r="487" customFormat="1" ht="36" customHeight="1" spans="1:12">
      <c r="A487" s="21">
        <v>483</v>
      </c>
      <c r="B487" s="21" t="s">
        <v>608</v>
      </c>
      <c r="C487" s="21" t="s">
        <v>618</v>
      </c>
      <c r="D487" s="21" t="s">
        <v>640</v>
      </c>
      <c r="E487" s="21" t="s">
        <v>18</v>
      </c>
      <c r="F487" s="21" t="s">
        <v>19</v>
      </c>
      <c r="G487" s="21" t="s">
        <v>20</v>
      </c>
      <c r="H487" s="22" t="s">
        <v>107</v>
      </c>
      <c r="I487" s="25">
        <v>2</v>
      </c>
      <c r="J487" s="29">
        <v>600</v>
      </c>
      <c r="K487" s="30" t="s">
        <v>22</v>
      </c>
      <c r="L487" s="30"/>
    </row>
    <row r="488" customFormat="1" ht="36" customHeight="1" spans="1:12">
      <c r="A488" s="21">
        <v>484</v>
      </c>
      <c r="B488" s="21" t="s">
        <v>608</v>
      </c>
      <c r="C488" s="21" t="s">
        <v>618</v>
      </c>
      <c r="D488" s="24" t="s">
        <v>641</v>
      </c>
      <c r="E488" s="21" t="s">
        <v>18</v>
      </c>
      <c r="F488" s="24" t="s">
        <v>19</v>
      </c>
      <c r="G488" s="24" t="s">
        <v>20</v>
      </c>
      <c r="H488" s="22">
        <v>45658</v>
      </c>
      <c r="I488" s="27">
        <v>1</v>
      </c>
      <c r="J488" s="40">
        <v>600</v>
      </c>
      <c r="K488" s="30" t="s">
        <v>22</v>
      </c>
      <c r="L488" s="30"/>
    </row>
    <row r="489" customFormat="1" ht="36" customHeight="1" spans="1:12">
      <c r="A489" s="21">
        <v>485</v>
      </c>
      <c r="B489" s="21" t="s">
        <v>608</v>
      </c>
      <c r="C489" s="21" t="s">
        <v>618</v>
      </c>
      <c r="D489" s="24" t="s">
        <v>642</v>
      </c>
      <c r="E489" s="21" t="s">
        <v>18</v>
      </c>
      <c r="F489" s="24" t="s">
        <v>19</v>
      </c>
      <c r="G489" s="24" t="s">
        <v>20</v>
      </c>
      <c r="H489" s="33">
        <v>45689</v>
      </c>
      <c r="I489" s="40">
        <v>2</v>
      </c>
      <c r="J489" s="24">
        <v>600</v>
      </c>
      <c r="K489" s="30" t="s">
        <v>22</v>
      </c>
      <c r="L489" s="30"/>
    </row>
    <row r="490" customFormat="1" ht="36" customHeight="1" spans="1:12">
      <c r="A490" s="21">
        <v>486</v>
      </c>
      <c r="B490" s="27" t="s">
        <v>608</v>
      </c>
      <c r="C490" s="27" t="s">
        <v>618</v>
      </c>
      <c r="D490" s="27" t="s">
        <v>643</v>
      </c>
      <c r="E490" s="21" t="s">
        <v>18</v>
      </c>
      <c r="F490" s="24" t="s">
        <v>19</v>
      </c>
      <c r="G490" s="27" t="s">
        <v>20</v>
      </c>
      <c r="H490" s="22">
        <v>45689</v>
      </c>
      <c r="I490" s="25">
        <v>2</v>
      </c>
      <c r="J490" s="48">
        <v>600</v>
      </c>
      <c r="K490" s="30" t="s">
        <v>22</v>
      </c>
      <c r="L490" s="30"/>
    </row>
    <row r="491" customFormat="1" ht="36" customHeight="1" spans="1:12">
      <c r="A491" s="21">
        <v>487</v>
      </c>
      <c r="B491" s="21" t="s">
        <v>608</v>
      </c>
      <c r="C491" s="21" t="s">
        <v>618</v>
      </c>
      <c r="D491" s="21" t="s">
        <v>644</v>
      </c>
      <c r="E491" s="21" t="s">
        <v>18</v>
      </c>
      <c r="F491" s="21" t="s">
        <v>19</v>
      </c>
      <c r="G491" s="21" t="s">
        <v>20</v>
      </c>
      <c r="H491" s="22">
        <v>45658</v>
      </c>
      <c r="I491" s="25">
        <v>1</v>
      </c>
      <c r="J491" s="29">
        <v>600</v>
      </c>
      <c r="K491" s="30" t="s">
        <v>22</v>
      </c>
      <c r="L491" s="30"/>
    </row>
    <row r="492" customFormat="1" ht="36" customHeight="1" spans="1:12">
      <c r="A492" s="21">
        <v>488</v>
      </c>
      <c r="B492" s="21" t="s">
        <v>608</v>
      </c>
      <c r="C492" s="21" t="s">
        <v>618</v>
      </c>
      <c r="D492" s="21" t="s">
        <v>645</v>
      </c>
      <c r="E492" s="21" t="s">
        <v>18</v>
      </c>
      <c r="F492" s="21" t="s">
        <v>19</v>
      </c>
      <c r="G492" s="21" t="s">
        <v>20</v>
      </c>
      <c r="H492" s="22">
        <v>45658</v>
      </c>
      <c r="I492" s="29">
        <v>1</v>
      </c>
      <c r="J492" s="29">
        <f>IF(F492="是",VLOOKUP(G492,[26]Sheet2!A:C,3,FALSE),VLOOKUP(G492,[26]Sheet2!A:B,2,FALSE))</f>
        <v>600</v>
      </c>
      <c r="K492" s="30" t="s">
        <v>22</v>
      </c>
      <c r="L492" s="30"/>
    </row>
    <row r="493" customFormat="1" ht="36" customHeight="1" spans="1:12">
      <c r="A493" s="21">
        <v>489</v>
      </c>
      <c r="B493" s="27" t="s">
        <v>608</v>
      </c>
      <c r="C493" s="27" t="s">
        <v>618</v>
      </c>
      <c r="D493" s="21" t="s">
        <v>646</v>
      </c>
      <c r="E493" s="21" t="s">
        <v>18</v>
      </c>
      <c r="F493" s="21" t="s">
        <v>19</v>
      </c>
      <c r="G493" s="21" t="s">
        <v>20</v>
      </c>
      <c r="H493" s="22">
        <v>45809</v>
      </c>
      <c r="I493" s="58" t="s">
        <v>647</v>
      </c>
      <c r="J493" s="29">
        <v>600</v>
      </c>
      <c r="K493" s="30" t="s">
        <v>22</v>
      </c>
      <c r="L493" s="30"/>
    </row>
    <row r="494" customFormat="1" ht="36" customHeight="1" spans="1:12">
      <c r="A494" s="21">
        <v>490</v>
      </c>
      <c r="B494" s="21" t="s">
        <v>608</v>
      </c>
      <c r="C494" s="21" t="s">
        <v>618</v>
      </c>
      <c r="D494" s="21" t="s">
        <v>328</v>
      </c>
      <c r="E494" s="21" t="s">
        <v>18</v>
      </c>
      <c r="F494" s="21" t="s">
        <v>19</v>
      </c>
      <c r="G494" s="21" t="s">
        <v>20</v>
      </c>
      <c r="H494" s="22">
        <v>45689</v>
      </c>
      <c r="I494" s="25">
        <v>2</v>
      </c>
      <c r="J494" s="29">
        <v>600</v>
      </c>
      <c r="K494" s="30" t="s">
        <v>22</v>
      </c>
      <c r="L494" s="30"/>
    </row>
    <row r="495" customFormat="1" ht="36" customHeight="1" spans="1:12">
      <c r="A495" s="21">
        <v>491</v>
      </c>
      <c r="B495" s="27" t="s">
        <v>608</v>
      </c>
      <c r="C495" s="27" t="s">
        <v>618</v>
      </c>
      <c r="D495" s="21" t="s">
        <v>648</v>
      </c>
      <c r="E495" s="21" t="s">
        <v>18</v>
      </c>
      <c r="F495" s="21" t="s">
        <v>19</v>
      </c>
      <c r="G495" s="21" t="s">
        <v>20</v>
      </c>
      <c r="H495" s="22">
        <v>45689</v>
      </c>
      <c r="I495" s="25">
        <v>2</v>
      </c>
      <c r="J495" s="29">
        <v>600</v>
      </c>
      <c r="K495" s="30" t="s">
        <v>22</v>
      </c>
      <c r="L495" s="30"/>
    </row>
    <row r="496" customFormat="1" ht="36" customHeight="1" spans="1:12">
      <c r="A496" s="21">
        <v>492</v>
      </c>
      <c r="B496" s="21" t="s">
        <v>608</v>
      </c>
      <c r="C496" s="21" t="s">
        <v>618</v>
      </c>
      <c r="D496" s="21" t="s">
        <v>649</v>
      </c>
      <c r="E496" s="21" t="s">
        <v>18</v>
      </c>
      <c r="F496" s="21" t="s">
        <v>19</v>
      </c>
      <c r="G496" s="21" t="s">
        <v>20</v>
      </c>
      <c r="H496" s="22">
        <v>45689</v>
      </c>
      <c r="I496" s="25">
        <v>2</v>
      </c>
      <c r="J496" s="29">
        <v>600</v>
      </c>
      <c r="K496" s="30" t="s">
        <v>22</v>
      </c>
      <c r="L496" s="30"/>
    </row>
    <row r="497" customFormat="1" ht="36" customHeight="1" spans="1:12">
      <c r="A497" s="21">
        <v>493</v>
      </c>
      <c r="B497" s="27" t="s">
        <v>608</v>
      </c>
      <c r="C497" s="21" t="s">
        <v>650</v>
      </c>
      <c r="D497" s="21" t="s">
        <v>651</v>
      </c>
      <c r="E497" s="21" t="s">
        <v>18</v>
      </c>
      <c r="F497" s="21" t="s">
        <v>19</v>
      </c>
      <c r="G497" s="21" t="s">
        <v>20</v>
      </c>
      <c r="H497" s="22">
        <v>45689</v>
      </c>
      <c r="I497" s="25">
        <v>2</v>
      </c>
      <c r="J497" s="29">
        <v>600</v>
      </c>
      <c r="K497" s="30" t="s">
        <v>22</v>
      </c>
      <c r="L497" s="30"/>
    </row>
    <row r="498" customFormat="1" ht="36" customHeight="1" spans="1:12">
      <c r="A498" s="21">
        <v>494</v>
      </c>
      <c r="B498" s="21" t="s">
        <v>608</v>
      </c>
      <c r="C498" s="21" t="s">
        <v>650</v>
      </c>
      <c r="D498" s="21" t="s">
        <v>652</v>
      </c>
      <c r="E498" s="21" t="s">
        <v>18</v>
      </c>
      <c r="F498" s="21" t="s">
        <v>19</v>
      </c>
      <c r="G498" s="21" t="s">
        <v>70</v>
      </c>
      <c r="H498" s="22">
        <v>45689</v>
      </c>
      <c r="I498" s="25">
        <v>2</v>
      </c>
      <c r="J498" s="29">
        <v>800</v>
      </c>
      <c r="K498" s="30" t="s">
        <v>22</v>
      </c>
      <c r="L498" s="30"/>
    </row>
    <row r="499" customFormat="1" ht="36" customHeight="1" spans="1:12">
      <c r="A499" s="21">
        <v>495</v>
      </c>
      <c r="B499" s="21" t="s">
        <v>608</v>
      </c>
      <c r="C499" s="21" t="s">
        <v>650</v>
      </c>
      <c r="D499" s="21" t="s">
        <v>653</v>
      </c>
      <c r="E499" s="21" t="s">
        <v>18</v>
      </c>
      <c r="F499" s="21" t="s">
        <v>19</v>
      </c>
      <c r="G499" s="21" t="s">
        <v>70</v>
      </c>
      <c r="H499" s="22">
        <v>45689</v>
      </c>
      <c r="I499" s="25">
        <v>2</v>
      </c>
      <c r="J499" s="29">
        <f>IF(F499="是",VLOOKUP(G499,[25]Sheet2!A:C,3,FALSE),VLOOKUP(G499,[25]Sheet2!A:B,2,FALSE))</f>
        <v>800</v>
      </c>
      <c r="K499" s="30" t="s">
        <v>22</v>
      </c>
      <c r="L499" s="30"/>
    </row>
    <row r="500" customFormat="1" ht="36" customHeight="1" spans="1:12">
      <c r="A500" s="21">
        <v>496</v>
      </c>
      <c r="B500" s="21" t="s">
        <v>608</v>
      </c>
      <c r="C500" s="21" t="s">
        <v>650</v>
      </c>
      <c r="D500" s="21" t="s">
        <v>654</v>
      </c>
      <c r="E500" s="21" t="s">
        <v>18</v>
      </c>
      <c r="F500" s="21" t="s">
        <v>19</v>
      </c>
      <c r="G500" s="21" t="s">
        <v>20</v>
      </c>
      <c r="H500" s="22">
        <v>45658</v>
      </c>
      <c r="I500" s="29">
        <v>1</v>
      </c>
      <c r="J500" s="29">
        <f>IF(F500="是",VLOOKUP(G500,[25]Sheet2!A:C,3,FALSE),VLOOKUP(G500,[25]Sheet2!A:B,2,FALSE))</f>
        <v>600</v>
      </c>
      <c r="K500" s="30" t="s">
        <v>22</v>
      </c>
      <c r="L500" s="30"/>
    </row>
    <row r="501" customFormat="1" ht="36" customHeight="1" spans="1:12">
      <c r="A501" s="21">
        <v>497</v>
      </c>
      <c r="B501" s="21" t="s">
        <v>608</v>
      </c>
      <c r="C501" s="21" t="s">
        <v>650</v>
      </c>
      <c r="D501" s="21" t="s">
        <v>655</v>
      </c>
      <c r="E501" s="21" t="s">
        <v>18</v>
      </c>
      <c r="F501" s="21" t="s">
        <v>19</v>
      </c>
      <c r="G501" s="21" t="s">
        <v>20</v>
      </c>
      <c r="H501" s="22">
        <v>45689</v>
      </c>
      <c r="I501" s="25">
        <v>2</v>
      </c>
      <c r="J501" s="29">
        <v>600</v>
      </c>
      <c r="K501" s="30" t="s">
        <v>22</v>
      </c>
      <c r="L501" s="30"/>
    </row>
    <row r="502" customFormat="1" ht="36" customHeight="1" spans="1:12">
      <c r="A502" s="21">
        <v>498</v>
      </c>
      <c r="B502" s="21" t="s">
        <v>608</v>
      </c>
      <c r="C502" s="21" t="s">
        <v>650</v>
      </c>
      <c r="D502" s="21" t="s">
        <v>656</v>
      </c>
      <c r="E502" s="21" t="s">
        <v>18</v>
      </c>
      <c r="F502" s="21" t="s">
        <v>19</v>
      </c>
      <c r="G502" s="21" t="s">
        <v>20</v>
      </c>
      <c r="H502" s="22">
        <v>45689</v>
      </c>
      <c r="I502" s="25">
        <v>2</v>
      </c>
      <c r="J502" s="29">
        <v>600</v>
      </c>
      <c r="K502" s="30" t="s">
        <v>22</v>
      </c>
      <c r="L502" s="30"/>
    </row>
    <row r="503" customFormat="1" ht="36" customHeight="1" spans="1:12">
      <c r="A503" s="21">
        <v>499</v>
      </c>
      <c r="B503" s="21" t="s">
        <v>608</v>
      </c>
      <c r="C503" s="21" t="s">
        <v>650</v>
      </c>
      <c r="D503" s="21" t="s">
        <v>657</v>
      </c>
      <c r="E503" s="21" t="s">
        <v>18</v>
      </c>
      <c r="F503" s="21" t="s">
        <v>19</v>
      </c>
      <c r="G503" s="21" t="s">
        <v>20</v>
      </c>
      <c r="H503" s="22">
        <v>45689</v>
      </c>
      <c r="I503" s="25">
        <v>2</v>
      </c>
      <c r="J503" s="29">
        <v>600</v>
      </c>
      <c r="K503" s="30" t="s">
        <v>22</v>
      </c>
      <c r="L503" s="30"/>
    </row>
    <row r="504" customFormat="1" ht="36" customHeight="1" spans="1:12">
      <c r="A504" s="21">
        <v>500</v>
      </c>
      <c r="B504" s="21" t="s">
        <v>608</v>
      </c>
      <c r="C504" s="21" t="s">
        <v>650</v>
      </c>
      <c r="D504" s="21" t="s">
        <v>658</v>
      </c>
      <c r="E504" s="21" t="s">
        <v>18</v>
      </c>
      <c r="F504" s="21" t="s">
        <v>19</v>
      </c>
      <c r="G504" s="21" t="s">
        <v>20</v>
      </c>
      <c r="H504" s="22">
        <v>45718</v>
      </c>
      <c r="I504" s="25">
        <v>3</v>
      </c>
      <c r="J504" s="29">
        <v>600</v>
      </c>
      <c r="K504" s="30" t="s">
        <v>22</v>
      </c>
      <c r="L504" s="30"/>
    </row>
    <row r="505" customFormat="1" ht="36" customHeight="1" spans="1:12">
      <c r="A505" s="21">
        <v>501</v>
      </c>
      <c r="B505" s="21" t="s">
        <v>608</v>
      </c>
      <c r="C505" s="21" t="s">
        <v>659</v>
      </c>
      <c r="D505" s="21" t="s">
        <v>660</v>
      </c>
      <c r="E505" s="21" t="s">
        <v>18</v>
      </c>
      <c r="F505" s="21" t="s">
        <v>19</v>
      </c>
      <c r="G505" s="21" t="s">
        <v>20</v>
      </c>
      <c r="H505" s="22">
        <v>45689</v>
      </c>
      <c r="I505" s="25">
        <v>2</v>
      </c>
      <c r="J505" s="29">
        <v>600</v>
      </c>
      <c r="K505" s="30" t="s">
        <v>22</v>
      </c>
      <c r="L505" s="30"/>
    </row>
    <row r="506" customFormat="1" ht="36" customHeight="1" spans="1:12">
      <c r="A506" s="21">
        <v>502</v>
      </c>
      <c r="B506" s="21" t="s">
        <v>608</v>
      </c>
      <c r="C506" s="21" t="s">
        <v>659</v>
      </c>
      <c r="D506" s="21" t="s">
        <v>661</v>
      </c>
      <c r="E506" s="21" t="s">
        <v>18</v>
      </c>
      <c r="F506" s="21" t="s">
        <v>19</v>
      </c>
      <c r="G506" s="21" t="s">
        <v>20</v>
      </c>
      <c r="H506" s="22">
        <v>45689</v>
      </c>
      <c r="I506" s="25">
        <v>2</v>
      </c>
      <c r="J506" s="29">
        <v>600</v>
      </c>
      <c r="K506" s="30" t="s">
        <v>22</v>
      </c>
      <c r="L506" s="30"/>
    </row>
    <row r="507" customFormat="1" ht="36" customHeight="1" spans="1:12">
      <c r="A507" s="21">
        <v>503</v>
      </c>
      <c r="B507" s="21" t="s">
        <v>608</v>
      </c>
      <c r="C507" s="21" t="s">
        <v>662</v>
      </c>
      <c r="D507" s="21" t="s">
        <v>663</v>
      </c>
      <c r="E507" s="21" t="s">
        <v>18</v>
      </c>
      <c r="F507" s="21" t="s">
        <v>19</v>
      </c>
      <c r="G507" s="21" t="s">
        <v>20</v>
      </c>
      <c r="H507" s="22">
        <v>45689</v>
      </c>
      <c r="I507" s="29">
        <v>2</v>
      </c>
      <c r="J507" s="29">
        <v>600</v>
      </c>
      <c r="K507" s="30" t="s">
        <v>22</v>
      </c>
      <c r="L507" s="30"/>
    </row>
    <row r="508" customFormat="1" ht="36" customHeight="1" spans="1:12">
      <c r="A508" s="21">
        <v>504</v>
      </c>
      <c r="B508" s="21" t="s">
        <v>608</v>
      </c>
      <c r="C508" s="21" t="s">
        <v>662</v>
      </c>
      <c r="D508" s="21" t="s">
        <v>664</v>
      </c>
      <c r="E508" s="21" t="s">
        <v>18</v>
      </c>
      <c r="F508" s="21" t="s">
        <v>19</v>
      </c>
      <c r="G508" s="21" t="s">
        <v>20</v>
      </c>
      <c r="H508" s="22">
        <v>45718</v>
      </c>
      <c r="I508" s="29">
        <v>3</v>
      </c>
      <c r="J508" s="29">
        <v>600</v>
      </c>
      <c r="K508" s="30" t="s">
        <v>22</v>
      </c>
      <c r="L508" s="30"/>
    </row>
    <row r="509" customFormat="1" ht="36" customHeight="1" spans="1:12">
      <c r="A509" s="21">
        <v>505</v>
      </c>
      <c r="B509" s="21" t="s">
        <v>608</v>
      </c>
      <c r="C509" s="21" t="s">
        <v>618</v>
      </c>
      <c r="D509" s="21" t="s">
        <v>665</v>
      </c>
      <c r="E509" s="21" t="s">
        <v>18</v>
      </c>
      <c r="F509" s="21" t="s">
        <v>19</v>
      </c>
      <c r="G509" s="21" t="s">
        <v>20</v>
      </c>
      <c r="H509" s="22">
        <v>45689</v>
      </c>
      <c r="I509" s="25">
        <v>2</v>
      </c>
      <c r="J509" s="29">
        <v>600</v>
      </c>
      <c r="K509" s="30" t="s">
        <v>22</v>
      </c>
      <c r="L509" s="30"/>
    </row>
    <row r="510" customFormat="1" ht="36" customHeight="1" spans="1:12">
      <c r="A510" s="21">
        <v>506</v>
      </c>
      <c r="B510" s="21" t="s">
        <v>608</v>
      </c>
      <c r="C510" s="21" t="s">
        <v>618</v>
      </c>
      <c r="D510" s="21" t="s">
        <v>666</v>
      </c>
      <c r="E510" s="21" t="s">
        <v>18</v>
      </c>
      <c r="F510" s="21" t="s">
        <v>19</v>
      </c>
      <c r="G510" s="21" t="s">
        <v>20</v>
      </c>
      <c r="H510" s="22">
        <v>45689</v>
      </c>
      <c r="I510" s="25">
        <v>2</v>
      </c>
      <c r="J510" s="29">
        <v>600</v>
      </c>
      <c r="K510" s="30" t="s">
        <v>22</v>
      </c>
      <c r="L510" s="30"/>
    </row>
    <row r="511" customFormat="1" ht="36" customHeight="1" spans="1:12">
      <c r="A511" s="21">
        <v>507</v>
      </c>
      <c r="B511" s="21" t="s">
        <v>608</v>
      </c>
      <c r="C511" s="21" t="s">
        <v>618</v>
      </c>
      <c r="D511" s="24" t="s">
        <v>667</v>
      </c>
      <c r="E511" s="21" t="s">
        <v>18</v>
      </c>
      <c r="F511" s="21" t="s">
        <v>19</v>
      </c>
      <c r="G511" s="24" t="s">
        <v>70</v>
      </c>
      <c r="H511" s="33">
        <v>45691</v>
      </c>
      <c r="I511" s="24">
        <v>2</v>
      </c>
      <c r="J511" s="40">
        <v>800</v>
      </c>
      <c r="K511" s="30" t="s">
        <v>22</v>
      </c>
      <c r="L511" s="30"/>
    </row>
    <row r="512" customFormat="1" ht="36" customHeight="1" spans="1:12">
      <c r="A512" s="21">
        <v>508</v>
      </c>
      <c r="B512" s="21" t="s">
        <v>608</v>
      </c>
      <c r="C512" s="21" t="s">
        <v>618</v>
      </c>
      <c r="D512" s="21" t="s">
        <v>668</v>
      </c>
      <c r="E512" s="21" t="s">
        <v>18</v>
      </c>
      <c r="F512" s="21" t="s">
        <v>19</v>
      </c>
      <c r="G512" s="21" t="s">
        <v>20</v>
      </c>
      <c r="H512" s="22">
        <v>45693</v>
      </c>
      <c r="I512" s="25">
        <v>2</v>
      </c>
      <c r="J512" s="29">
        <v>600</v>
      </c>
      <c r="K512" s="30" t="s">
        <v>22</v>
      </c>
      <c r="L512" s="30"/>
    </row>
    <row r="513" customFormat="1" ht="36" customHeight="1" spans="1:12">
      <c r="A513" s="21">
        <v>509</v>
      </c>
      <c r="B513" s="21" t="s">
        <v>669</v>
      </c>
      <c r="C513" s="21" t="s">
        <v>670</v>
      </c>
      <c r="D513" s="21" t="s">
        <v>671</v>
      </c>
      <c r="E513" s="21" t="s">
        <v>18</v>
      </c>
      <c r="F513" s="21" t="s">
        <v>19</v>
      </c>
      <c r="G513" s="21" t="s">
        <v>20</v>
      </c>
      <c r="H513" s="22">
        <v>45717</v>
      </c>
      <c r="I513" s="29" t="s">
        <v>672</v>
      </c>
      <c r="J513" s="29">
        <f>IF(F513="是",VLOOKUP(G513,[30]Sheet2!A:C,3,FALSE),VLOOKUP(G513,[30]Sheet2!A:B,2,FALSE))</f>
        <v>600</v>
      </c>
      <c r="K513" s="30" t="s">
        <v>22</v>
      </c>
      <c r="L513" s="30"/>
    </row>
    <row r="514" customFormat="1" ht="36" customHeight="1" spans="1:12">
      <c r="A514" s="21">
        <v>510</v>
      </c>
      <c r="B514" s="21" t="s">
        <v>669</v>
      </c>
      <c r="C514" s="21" t="s">
        <v>673</v>
      </c>
      <c r="D514" s="21" t="s">
        <v>674</v>
      </c>
      <c r="E514" s="21" t="s">
        <v>18</v>
      </c>
      <c r="F514" s="21" t="s">
        <v>19</v>
      </c>
      <c r="G514" s="21" t="s">
        <v>20</v>
      </c>
      <c r="H514" s="22">
        <v>45689</v>
      </c>
      <c r="I514" s="29" t="s">
        <v>21</v>
      </c>
      <c r="J514" s="29">
        <f>IF(F514="是",VLOOKUP(G514,[30]Sheet2!A:C,3,FALSE),VLOOKUP(G514,[30]Sheet2!A:B,2,FALSE))</f>
        <v>600</v>
      </c>
      <c r="K514" s="30" t="s">
        <v>22</v>
      </c>
      <c r="L514" s="30"/>
    </row>
    <row r="515" customFormat="1" ht="36" customHeight="1" spans="1:12">
      <c r="A515" s="21">
        <v>511</v>
      </c>
      <c r="B515" s="21" t="s">
        <v>669</v>
      </c>
      <c r="C515" s="23" t="s">
        <v>673</v>
      </c>
      <c r="D515" s="23" t="s">
        <v>675</v>
      </c>
      <c r="E515" s="21" t="s">
        <v>18</v>
      </c>
      <c r="F515" s="21" t="s">
        <v>19</v>
      </c>
      <c r="G515" s="21" t="s">
        <v>20</v>
      </c>
      <c r="H515" s="59">
        <v>45689</v>
      </c>
      <c r="I515" s="39" t="s">
        <v>21</v>
      </c>
      <c r="J515" s="29">
        <f>IF(F515="是",VLOOKUP(G515,[30]Sheet2!A:C,3,FALSE),VLOOKUP(G515,[30]Sheet2!A:B,2,FALSE))</f>
        <v>600</v>
      </c>
      <c r="K515" s="30" t="s">
        <v>22</v>
      </c>
      <c r="L515" s="30"/>
    </row>
    <row r="516" customFormat="1" ht="36" customHeight="1" spans="1:12">
      <c r="A516" s="21">
        <v>512</v>
      </c>
      <c r="B516" s="21" t="s">
        <v>669</v>
      </c>
      <c r="C516" s="21" t="s">
        <v>676</v>
      </c>
      <c r="D516" s="21" t="s">
        <v>677</v>
      </c>
      <c r="E516" s="21" t="s">
        <v>18</v>
      </c>
      <c r="F516" s="21" t="s">
        <v>19</v>
      </c>
      <c r="G516" s="21" t="s">
        <v>70</v>
      </c>
      <c r="H516" s="22">
        <v>45689</v>
      </c>
      <c r="I516" s="29" t="s">
        <v>21</v>
      </c>
      <c r="J516" s="29">
        <f>IF(F516="是",VLOOKUP(G516,[30]Sheet2!A:C,3,FALSE),VLOOKUP(G516,[30]Sheet2!A:B,2,FALSE))</f>
        <v>800</v>
      </c>
      <c r="K516" s="30" t="s">
        <v>22</v>
      </c>
      <c r="L516" s="30"/>
    </row>
    <row r="517" customFormat="1" ht="36" customHeight="1" spans="1:12">
      <c r="A517" s="21">
        <v>513</v>
      </c>
      <c r="B517" s="21" t="s">
        <v>669</v>
      </c>
      <c r="C517" s="21" t="s">
        <v>676</v>
      </c>
      <c r="D517" s="21" t="s">
        <v>678</v>
      </c>
      <c r="E517" s="21" t="s">
        <v>18</v>
      </c>
      <c r="F517" s="21" t="s">
        <v>19</v>
      </c>
      <c r="G517" s="21" t="s">
        <v>369</v>
      </c>
      <c r="H517" s="22">
        <v>45689</v>
      </c>
      <c r="I517" s="29" t="s">
        <v>21</v>
      </c>
      <c r="J517" s="29">
        <f>IF(F517="是",VLOOKUP(G517,[30]Sheet2!A:C,3,FALSE),VLOOKUP(G517,[30]Sheet2!A:B,2,FALSE))</f>
        <v>800</v>
      </c>
      <c r="K517" s="30" t="s">
        <v>22</v>
      </c>
      <c r="L517" s="30"/>
    </row>
    <row r="518" customFormat="1" ht="36" customHeight="1" spans="1:12">
      <c r="A518" s="21">
        <v>514</v>
      </c>
      <c r="B518" s="21" t="s">
        <v>669</v>
      </c>
      <c r="C518" s="21" t="s">
        <v>679</v>
      </c>
      <c r="D518" s="21" t="s">
        <v>680</v>
      </c>
      <c r="E518" s="21" t="s">
        <v>18</v>
      </c>
      <c r="F518" s="21" t="s">
        <v>19</v>
      </c>
      <c r="G518" s="21" t="s">
        <v>20</v>
      </c>
      <c r="H518" s="22">
        <v>45717</v>
      </c>
      <c r="I518" s="29" t="s">
        <v>41</v>
      </c>
      <c r="J518" s="29">
        <f>IF(F518="是",VLOOKUP(G518,[30]Sheet2!A:C,3,FALSE),VLOOKUP(G518,[30]Sheet2!A:B,2,FALSE))</f>
        <v>600</v>
      </c>
      <c r="K518" s="30" t="s">
        <v>22</v>
      </c>
      <c r="L518" s="30"/>
    </row>
    <row r="519" customFormat="1" ht="36" customHeight="1" spans="1:12">
      <c r="A519" s="21">
        <v>515</v>
      </c>
      <c r="B519" s="21" t="s">
        <v>669</v>
      </c>
      <c r="C519" s="21" t="s">
        <v>681</v>
      </c>
      <c r="D519" s="21" t="s">
        <v>682</v>
      </c>
      <c r="E519" s="21" t="s">
        <v>18</v>
      </c>
      <c r="F519" s="21" t="s">
        <v>19</v>
      </c>
      <c r="G519" s="21" t="s">
        <v>20</v>
      </c>
      <c r="H519" s="22">
        <v>45689</v>
      </c>
      <c r="I519" s="29" t="s">
        <v>683</v>
      </c>
      <c r="J519" s="29">
        <f>IF(F519="是",VLOOKUP(G519,[30]Sheet2!A:C,3,FALSE),VLOOKUP(G519,[30]Sheet2!A:B,2,FALSE))</f>
        <v>600</v>
      </c>
      <c r="K519" s="30" t="s">
        <v>22</v>
      </c>
      <c r="L519" s="30"/>
    </row>
    <row r="520" customFormat="1" ht="36" customHeight="1" spans="1:12">
      <c r="A520" s="21">
        <v>516</v>
      </c>
      <c r="B520" s="21" t="s">
        <v>669</v>
      </c>
      <c r="C520" s="21" t="s">
        <v>684</v>
      </c>
      <c r="D520" s="21" t="s">
        <v>685</v>
      </c>
      <c r="E520" s="21" t="s">
        <v>18</v>
      </c>
      <c r="F520" s="21" t="s">
        <v>19</v>
      </c>
      <c r="G520" s="21" t="s">
        <v>20</v>
      </c>
      <c r="H520" s="22">
        <v>45689</v>
      </c>
      <c r="I520" s="29" t="s">
        <v>683</v>
      </c>
      <c r="J520" s="29">
        <f>IF(F520="是",VLOOKUP(G520,[30]Sheet2!A:C,3,FALSE),VLOOKUP(G520,[30]Sheet2!A:B,2,FALSE))</f>
        <v>600</v>
      </c>
      <c r="K520" s="30" t="s">
        <v>22</v>
      </c>
      <c r="L520" s="30"/>
    </row>
    <row r="521" customFormat="1" ht="36" customHeight="1" spans="1:12">
      <c r="A521" s="21">
        <v>517</v>
      </c>
      <c r="B521" s="21" t="s">
        <v>669</v>
      </c>
      <c r="C521" s="58" t="s">
        <v>684</v>
      </c>
      <c r="D521" s="58" t="s">
        <v>686</v>
      </c>
      <c r="E521" s="21" t="s">
        <v>18</v>
      </c>
      <c r="F521" s="21" t="s">
        <v>19</v>
      </c>
      <c r="G521" s="21" t="s">
        <v>20</v>
      </c>
      <c r="H521" s="22">
        <v>45689</v>
      </c>
      <c r="I521" s="29" t="s">
        <v>683</v>
      </c>
      <c r="J521" s="29">
        <f>IF(F521="是",VLOOKUP(G521,[30]Sheet2!A:C,3,FALSE),VLOOKUP(G521,[30]Sheet2!A:B,2,FALSE))</f>
        <v>600</v>
      </c>
      <c r="K521" s="30" t="s">
        <v>22</v>
      </c>
      <c r="L521" s="30"/>
    </row>
    <row r="522" customFormat="1" ht="36" customHeight="1" spans="1:12">
      <c r="A522" s="21">
        <v>518</v>
      </c>
      <c r="B522" s="21" t="s">
        <v>669</v>
      </c>
      <c r="C522" s="51" t="s">
        <v>687</v>
      </c>
      <c r="D522" s="51" t="s">
        <v>688</v>
      </c>
      <c r="E522" s="21" t="s">
        <v>18</v>
      </c>
      <c r="F522" s="21" t="s">
        <v>19</v>
      </c>
      <c r="G522" s="21" t="s">
        <v>274</v>
      </c>
      <c r="H522" s="57">
        <v>45658</v>
      </c>
      <c r="I522" s="55" t="s">
        <v>689</v>
      </c>
      <c r="J522" s="29">
        <f>IF(F522="是",VLOOKUP(G522,[30]Sheet2!A:C,3,FALSE),VLOOKUP(G522,[30]Sheet2!A:B,2,FALSE))</f>
        <v>600</v>
      </c>
      <c r="K522" s="30" t="s">
        <v>22</v>
      </c>
      <c r="L522" s="30"/>
    </row>
    <row r="523" customFormat="1" ht="36" customHeight="1" spans="1:12">
      <c r="A523" s="21">
        <v>519</v>
      </c>
      <c r="B523" s="21" t="s">
        <v>669</v>
      </c>
      <c r="C523" s="60" t="s">
        <v>690</v>
      </c>
      <c r="D523" s="51" t="s">
        <v>691</v>
      </c>
      <c r="E523" s="21" t="s">
        <v>18</v>
      </c>
      <c r="F523" s="21" t="s">
        <v>19</v>
      </c>
      <c r="G523" s="21" t="s">
        <v>20</v>
      </c>
      <c r="H523" s="57">
        <v>45658</v>
      </c>
      <c r="I523" s="55" t="s">
        <v>692</v>
      </c>
      <c r="J523" s="29">
        <f>IF(F523="是",VLOOKUP(G523,[30]Sheet2!A:C,3,FALSE),VLOOKUP(G523,[30]Sheet2!A:B,2,FALSE))</f>
        <v>600</v>
      </c>
      <c r="K523" s="30" t="s">
        <v>22</v>
      </c>
      <c r="L523" s="30"/>
    </row>
    <row r="524" customFormat="1" ht="36" customHeight="1" spans="1:12">
      <c r="A524" s="21">
        <v>520</v>
      </c>
      <c r="B524" s="60" t="s">
        <v>669</v>
      </c>
      <c r="C524" s="60" t="s">
        <v>693</v>
      </c>
      <c r="D524" s="51" t="s">
        <v>694</v>
      </c>
      <c r="E524" s="21" t="s">
        <v>18</v>
      </c>
      <c r="F524" s="21" t="s">
        <v>19</v>
      </c>
      <c r="G524" s="21" t="s">
        <v>20</v>
      </c>
      <c r="H524" s="57">
        <v>45809</v>
      </c>
      <c r="I524" s="55" t="s">
        <v>695</v>
      </c>
      <c r="J524" s="29">
        <f>IF(F524="是",VLOOKUP(G524,[30]Sheet2!A:C,3,FALSE),VLOOKUP(G524,[30]Sheet2!A:B,2,FALSE))</f>
        <v>600</v>
      </c>
      <c r="K524" s="30" t="s">
        <v>22</v>
      </c>
      <c r="L524" s="30"/>
    </row>
    <row r="525" ht="63" customHeight="1" spans="1:12">
      <c r="A525" s="61" t="s">
        <v>696</v>
      </c>
      <c r="B525" s="62"/>
      <c r="C525" s="62"/>
      <c r="D525" s="62"/>
      <c r="E525" s="62"/>
      <c r="F525" s="62"/>
      <c r="G525" s="62"/>
      <c r="H525" s="62"/>
      <c r="I525" s="63"/>
      <c r="J525" s="21">
        <f>SUM(J5:J524)</f>
        <v>335600</v>
      </c>
      <c r="K525" s="30"/>
      <c r="L525" s="30"/>
    </row>
  </sheetData>
  <autoFilter ref="A4:K525">
    <extLst/>
  </autoFilter>
  <mergeCells count="4">
    <mergeCell ref="A2:L2"/>
    <mergeCell ref="A3:L3"/>
    <mergeCell ref="A525:I525"/>
    <mergeCell ref="K525:L525"/>
  </mergeCells>
  <conditionalFormatting sqref="D103">
    <cfRule type="duplicateValues" dxfId="0" priority="33"/>
  </conditionalFormatting>
  <conditionalFormatting sqref="D293">
    <cfRule type="duplicateValues" dxfId="0" priority="11"/>
  </conditionalFormatting>
  <conditionalFormatting sqref="D329">
    <cfRule type="duplicateValues" dxfId="0" priority="10"/>
  </conditionalFormatting>
  <conditionalFormatting sqref="D330">
    <cfRule type="duplicateValues" dxfId="0" priority="9"/>
  </conditionalFormatting>
  <conditionalFormatting sqref="D333">
    <cfRule type="duplicateValues" dxfId="0" priority="8"/>
  </conditionalFormatting>
  <conditionalFormatting sqref="D338">
    <cfRule type="duplicateValues" dxfId="0" priority="6"/>
  </conditionalFormatting>
  <conditionalFormatting sqref="D431">
    <cfRule type="duplicateValues" dxfId="1" priority="3"/>
  </conditionalFormatting>
  <conditionalFormatting sqref="D511">
    <cfRule type="duplicateValues" dxfId="1" priority="1"/>
  </conditionalFormatting>
  <conditionalFormatting sqref="D93:D99">
    <cfRule type="duplicateValues" dxfId="0" priority="34"/>
  </conditionalFormatting>
  <conditionalFormatting sqref="D143:D147">
    <cfRule type="duplicateValues" dxfId="0" priority="12"/>
  </conditionalFormatting>
  <conditionalFormatting sqref="D438:D439">
    <cfRule type="duplicateValues" dxfId="1" priority="19"/>
    <cfRule type="duplicateValues" dxfId="1" priority="20"/>
  </conditionalFormatting>
  <conditionalFormatting sqref="D379:D430 D432">
    <cfRule type="duplicateValues" dxfId="1" priority="4"/>
  </conditionalFormatting>
  <conditionalFormatting sqref="D433:D437 D440:D448">
    <cfRule type="duplicateValues" dxfId="1" priority="21"/>
    <cfRule type="duplicateValues" dxfId="1" priority="22"/>
  </conditionalFormatting>
  <conditionalFormatting sqref="D459:D510 D512">
    <cfRule type="duplicateValues" dxfId="1" priority="2"/>
  </conditionalFormatting>
  <dataValidations count="9">
    <dataValidation type="list" allowBlank="1" showInputMessage="1" showErrorMessage="1" sqref="G218:G223">
      <formula1>[18]Sheet2!#REF!</formula1>
    </dataValidation>
    <dataValidation type="list" allowBlank="1" showInputMessage="1" showErrorMessage="1" sqref="G123 G125:G126">
      <formula1>[17]Sheet2!#REF!</formula1>
    </dataValidation>
    <dataValidation type="list" allowBlank="1" showInputMessage="1" showErrorMessage="1" sqref="G5 G24 G34 G56 G37:G38 G42:G43">
      <formula1>[1]Sheet2!#REF!</formula1>
    </dataValidation>
    <dataValidation type="list" allowBlank="1" showInputMessage="1" showErrorMessage="1" sqref="F25 F57 F58 F139 F384 F511 F512 F522 F523 F524 F5:F8 F9:F10 F11:F24 F26:F56 F59:F119 F121:F122 F123:F135 F141:F172 F173:F211 F215:F217 F218:F223 F229:F236 F253:F261 F266:F334 F336:F349 F350:F378 F379:F383 F385:F438 F442:F458 F459:F490 F493:F508 F509:F510 F513:F521">
      <formula1>"是,否"</formula1>
    </dataValidation>
    <dataValidation type="list" allowBlank="1" showInputMessage="1" showErrorMessage="1" sqref="G62 G59:G60">
      <formula1>[8]Sheet2!#REF!</formula1>
    </dataValidation>
    <dataValidation type="list" allowBlank="1" showInputMessage="1" showErrorMessage="1" sqref="G459 G497 G505:G508">
      <formula1>[27]Sheet2!#REF!</formula1>
    </dataValidation>
    <dataValidation type="list" allowBlank="1" showInputMessage="1" showErrorMessage="1" sqref="G522 G523 G524 G513:G521">
      <formula1>[30]Sheet2!#REF!</formula1>
    </dataValidation>
    <dataValidation type="list" allowBlank="1" showInputMessage="1" sqref="E5:E524">
      <formula1>"脱贫户,脱贫不稳定户,边缘易致贫户,突发严重困难户"</formula1>
    </dataValidation>
    <dataValidation type="list" allowBlank="1" showInputMessage="1" showErrorMessage="1" sqref="G457:G458">
      <formula1>[29]Sheet2!#REF!</formula1>
    </dataValidation>
  </dataValidations>
  <printOptions horizontalCentered="1"/>
  <pageMargins left="0.393055555555556" right="0.156944444444444" top="0.275" bottom="0.314583333333333" header="0.236111111111111" footer="0.156944444444444"/>
  <pageSetup paperSize="9" scale="60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D34" sqref="D34"/>
    </sheetView>
  </sheetViews>
  <sheetFormatPr defaultColWidth="9" defaultRowHeight="14.25" outlineLevelCol="2"/>
  <cols>
    <col min="1" max="1" width="17" customWidth="1"/>
  </cols>
  <sheetData>
    <row r="1" spans="1:3">
      <c r="A1" t="s">
        <v>697</v>
      </c>
      <c r="B1" t="s">
        <v>698</v>
      </c>
      <c r="C1" t="s">
        <v>699</v>
      </c>
    </row>
    <row r="2" spans="1:3">
      <c r="A2" s="1" t="s">
        <v>532</v>
      </c>
      <c r="B2" s="1">
        <v>800</v>
      </c>
      <c r="C2" s="1">
        <f t="shared" ref="C2:C35" si="0">B2/2</f>
        <v>400</v>
      </c>
    </row>
    <row r="3" spans="1:3">
      <c r="A3" s="1" t="s">
        <v>47</v>
      </c>
      <c r="B3" s="1">
        <v>800</v>
      </c>
      <c r="C3" s="1">
        <f t="shared" si="0"/>
        <v>400</v>
      </c>
    </row>
    <row r="4" spans="1:3">
      <c r="A4" s="1" t="s">
        <v>277</v>
      </c>
      <c r="B4" s="1">
        <v>800</v>
      </c>
      <c r="C4" s="1">
        <f t="shared" si="0"/>
        <v>400</v>
      </c>
    </row>
    <row r="5" spans="1:3">
      <c r="A5" s="1" t="s">
        <v>700</v>
      </c>
      <c r="B5" s="1">
        <v>800</v>
      </c>
      <c r="C5" s="1">
        <f t="shared" si="0"/>
        <v>400</v>
      </c>
    </row>
    <row r="6" spans="1:3">
      <c r="A6" s="1" t="s">
        <v>210</v>
      </c>
      <c r="B6" s="1">
        <v>800</v>
      </c>
      <c r="C6" s="1">
        <f t="shared" si="0"/>
        <v>400</v>
      </c>
    </row>
    <row r="7" spans="1:3">
      <c r="A7" s="1" t="s">
        <v>701</v>
      </c>
      <c r="B7" s="1">
        <v>800</v>
      </c>
      <c r="C7" s="1">
        <f t="shared" si="0"/>
        <v>400</v>
      </c>
    </row>
    <row r="8" spans="1:3">
      <c r="A8" s="1" t="s">
        <v>702</v>
      </c>
      <c r="B8" s="1">
        <v>800</v>
      </c>
      <c r="C8" s="1">
        <f t="shared" si="0"/>
        <v>400</v>
      </c>
    </row>
    <row r="9" spans="1:3">
      <c r="A9" s="1" t="s">
        <v>338</v>
      </c>
      <c r="B9" s="1">
        <v>800</v>
      </c>
      <c r="C9" s="1">
        <f t="shared" si="0"/>
        <v>400</v>
      </c>
    </row>
    <row r="10" spans="1:3">
      <c r="A10" s="1" t="s">
        <v>447</v>
      </c>
      <c r="B10" s="1">
        <v>800</v>
      </c>
      <c r="C10" s="1">
        <f t="shared" si="0"/>
        <v>400</v>
      </c>
    </row>
    <row r="11" spans="1:3">
      <c r="A11" s="1" t="s">
        <v>703</v>
      </c>
      <c r="B11" s="1">
        <v>800</v>
      </c>
      <c r="C11" s="1">
        <f t="shared" si="0"/>
        <v>400</v>
      </c>
    </row>
    <row r="12" spans="1:3">
      <c r="A12" s="1" t="s">
        <v>279</v>
      </c>
      <c r="B12" s="1">
        <v>800</v>
      </c>
      <c r="C12" s="1">
        <f t="shared" si="0"/>
        <v>400</v>
      </c>
    </row>
    <row r="13" spans="1:3">
      <c r="A13" s="1" t="s">
        <v>274</v>
      </c>
      <c r="B13" s="1">
        <v>600</v>
      </c>
      <c r="C13" s="1">
        <f t="shared" si="0"/>
        <v>300</v>
      </c>
    </row>
    <row r="14" spans="1:3">
      <c r="A14" s="1" t="s">
        <v>496</v>
      </c>
      <c r="B14" s="1">
        <v>800</v>
      </c>
      <c r="C14" s="1">
        <f t="shared" si="0"/>
        <v>400</v>
      </c>
    </row>
    <row r="15" spans="1:3">
      <c r="A15" s="1" t="s">
        <v>36</v>
      </c>
      <c r="B15" s="1">
        <v>800</v>
      </c>
      <c r="C15" s="1">
        <f t="shared" si="0"/>
        <v>400</v>
      </c>
    </row>
    <row r="16" spans="1:3">
      <c r="A16" s="1" t="s">
        <v>602</v>
      </c>
      <c r="B16" s="1">
        <v>800</v>
      </c>
      <c r="C16" s="1">
        <f t="shared" si="0"/>
        <v>400</v>
      </c>
    </row>
    <row r="17" spans="1:3">
      <c r="A17" s="1" t="s">
        <v>155</v>
      </c>
      <c r="B17" s="1">
        <v>600</v>
      </c>
      <c r="C17" s="1">
        <f t="shared" si="0"/>
        <v>300</v>
      </c>
    </row>
    <row r="18" spans="1:3">
      <c r="A18" s="1" t="s">
        <v>132</v>
      </c>
      <c r="B18" s="1">
        <v>800</v>
      </c>
      <c r="C18" s="1">
        <f t="shared" si="0"/>
        <v>400</v>
      </c>
    </row>
    <row r="19" spans="1:3">
      <c r="A19" s="1" t="s">
        <v>435</v>
      </c>
      <c r="B19" s="1">
        <v>800</v>
      </c>
      <c r="C19" s="1">
        <f t="shared" si="0"/>
        <v>400</v>
      </c>
    </row>
    <row r="20" spans="1:3">
      <c r="A20" s="1" t="s">
        <v>704</v>
      </c>
      <c r="B20" s="1">
        <v>800</v>
      </c>
      <c r="C20" s="1">
        <f t="shared" si="0"/>
        <v>400</v>
      </c>
    </row>
    <row r="21" spans="1:3">
      <c r="A21" s="1" t="s">
        <v>705</v>
      </c>
      <c r="B21" s="1">
        <v>800</v>
      </c>
      <c r="C21" s="1">
        <f t="shared" si="0"/>
        <v>400</v>
      </c>
    </row>
    <row r="22" spans="1:3">
      <c r="A22" s="1" t="s">
        <v>217</v>
      </c>
      <c r="B22" s="1">
        <v>800</v>
      </c>
      <c r="C22" s="1">
        <f t="shared" si="0"/>
        <v>400</v>
      </c>
    </row>
    <row r="23" spans="1:3">
      <c r="A23" s="1" t="s">
        <v>70</v>
      </c>
      <c r="B23" s="1">
        <v>800</v>
      </c>
      <c r="C23" s="1">
        <f t="shared" si="0"/>
        <v>400</v>
      </c>
    </row>
    <row r="24" spans="1:3">
      <c r="A24" s="1" t="s">
        <v>369</v>
      </c>
      <c r="B24" s="1">
        <v>800</v>
      </c>
      <c r="C24" s="1">
        <f t="shared" si="0"/>
        <v>400</v>
      </c>
    </row>
    <row r="25" spans="1:3">
      <c r="A25" s="1" t="s">
        <v>20</v>
      </c>
      <c r="B25" s="1">
        <v>600</v>
      </c>
      <c r="C25" s="1">
        <f t="shared" si="0"/>
        <v>300</v>
      </c>
    </row>
    <row r="26" spans="1:3">
      <c r="A26" s="1" t="s">
        <v>50</v>
      </c>
      <c r="B26" s="1">
        <v>800</v>
      </c>
      <c r="C26" s="1">
        <f t="shared" si="0"/>
        <v>400</v>
      </c>
    </row>
    <row r="27" spans="1:3">
      <c r="A27" s="1" t="s">
        <v>56</v>
      </c>
      <c r="B27" s="1">
        <v>800</v>
      </c>
      <c r="C27" s="1">
        <f t="shared" si="0"/>
        <v>400</v>
      </c>
    </row>
    <row r="28" spans="1:3">
      <c r="A28" s="1" t="s">
        <v>706</v>
      </c>
      <c r="B28" s="1">
        <v>800</v>
      </c>
      <c r="C28" s="1">
        <f t="shared" si="0"/>
        <v>400</v>
      </c>
    </row>
    <row r="29" spans="1:3">
      <c r="A29" s="1" t="s">
        <v>707</v>
      </c>
      <c r="B29" s="1">
        <v>800</v>
      </c>
      <c r="C29" s="1">
        <f t="shared" si="0"/>
        <v>400</v>
      </c>
    </row>
    <row r="30" spans="1:3">
      <c r="A30" s="1" t="s">
        <v>178</v>
      </c>
      <c r="B30" s="1">
        <v>800</v>
      </c>
      <c r="C30" s="1">
        <f t="shared" si="0"/>
        <v>400</v>
      </c>
    </row>
    <row r="31" spans="1:3">
      <c r="A31" s="1" t="s">
        <v>708</v>
      </c>
      <c r="B31" s="1">
        <v>800</v>
      </c>
      <c r="C31" s="1">
        <f t="shared" si="0"/>
        <v>400</v>
      </c>
    </row>
    <row r="32" spans="1:3">
      <c r="A32" s="2" t="s">
        <v>326</v>
      </c>
      <c r="B32" s="1">
        <v>800</v>
      </c>
      <c r="C32" s="1">
        <f t="shared" si="0"/>
        <v>400</v>
      </c>
    </row>
    <row r="33" spans="1:3">
      <c r="A33" s="2" t="s">
        <v>709</v>
      </c>
      <c r="B33" s="1">
        <v>800</v>
      </c>
      <c r="C33" s="1">
        <f t="shared" si="0"/>
        <v>400</v>
      </c>
    </row>
    <row r="34" spans="1:3">
      <c r="A34" s="1" t="s">
        <v>710</v>
      </c>
      <c r="B34" s="1">
        <v>800</v>
      </c>
      <c r="C34" s="1">
        <f t="shared" si="0"/>
        <v>400</v>
      </c>
    </row>
    <row r="35" spans="1:3">
      <c r="A35" s="3" t="s">
        <v>711</v>
      </c>
      <c r="B35" s="3">
        <v>800</v>
      </c>
      <c r="C35" s="1">
        <f t="shared" si="0"/>
        <v>400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鹿寨县2025年脱贫劳动力跨省就业一次性交通补助花名册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2025-08-22T07:27:07Z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A4847CC56FAB4219A41F2C4963BDAF4B_13</vt:lpwstr>
  </property>
  <property fmtid="{D5CDD505-2E9C-101B-9397-08002B2CF9AE}" pid="4" name="KSOReadingLayout">
    <vt:bool>true</vt:bool>
  </property>
</Properties>
</file>